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525" windowWidth="14295" windowHeight="7890" tabRatio="478"/>
  </bookViews>
  <sheets>
    <sheet name="Results" sheetId="1" r:id="rId1"/>
    <sheet name="Weeks" sheetId="2" r:id="rId2"/>
    <sheet name="Sheet3" sheetId="3" r:id="rId3"/>
  </sheets>
  <definedNames>
    <definedName name="_xlnm._FilterDatabase" localSheetId="0" hidden="1">Results!$S$2:$U$180</definedName>
  </definedNames>
  <calcPr calcId="125725"/>
</workbook>
</file>

<file path=xl/calcChain.xml><?xml version="1.0" encoding="utf-8"?>
<calcChain xmlns="http://schemas.openxmlformats.org/spreadsheetml/2006/main">
  <c r="G23" i="1"/>
  <c r="F23"/>
  <c r="G22"/>
  <c r="F22"/>
  <c r="I22" s="1"/>
  <c r="K22" s="1"/>
  <c r="G21"/>
  <c r="F21"/>
  <c r="I21" s="1"/>
  <c r="K21" s="1"/>
  <c r="G20"/>
  <c r="F20"/>
  <c r="I20" s="1"/>
  <c r="K20" s="1"/>
  <c r="G19"/>
  <c r="F19"/>
  <c r="I19" s="1"/>
  <c r="K19" s="1"/>
  <c r="G18"/>
  <c r="F18"/>
  <c r="I18" s="1"/>
  <c r="K18" s="1"/>
  <c r="G17"/>
  <c r="F17"/>
  <c r="I17" s="1"/>
  <c r="K17" s="1"/>
  <c r="G14"/>
  <c r="F14"/>
  <c r="I14" s="1"/>
  <c r="K14" s="1"/>
  <c r="G13"/>
  <c r="F13"/>
  <c r="I13" s="1"/>
  <c r="K13" s="1"/>
  <c r="G12"/>
  <c r="F12"/>
  <c r="I12" s="1"/>
  <c r="K12" s="1"/>
  <c r="G11"/>
  <c r="F11"/>
  <c r="I11" s="1"/>
  <c r="K11" s="1"/>
  <c r="G10"/>
  <c r="F10"/>
  <c r="I10" s="1"/>
  <c r="K10" s="1"/>
  <c r="G9"/>
  <c r="F9"/>
  <c r="I9" s="1"/>
  <c r="K9" s="1"/>
  <c r="G8"/>
  <c r="F8"/>
  <c r="I8" s="1"/>
  <c r="K8" s="1"/>
  <c r="G42"/>
  <c r="F42"/>
  <c r="G41"/>
  <c r="F41"/>
  <c r="H41" s="1"/>
  <c r="G40"/>
  <c r="F40"/>
  <c r="H40" s="1"/>
  <c r="G39"/>
  <c r="F39"/>
  <c r="H39" s="1"/>
  <c r="G38"/>
  <c r="F38"/>
  <c r="H38" s="1"/>
  <c r="G37"/>
  <c r="F37"/>
  <c r="H37" s="1"/>
  <c r="G36"/>
  <c r="F36"/>
  <c r="H36" s="1"/>
  <c r="G33"/>
  <c r="F33"/>
  <c r="H33" s="1"/>
  <c r="G32"/>
  <c r="F32"/>
  <c r="H32" s="1"/>
  <c r="G31"/>
  <c r="F31"/>
  <c r="H31" s="1"/>
  <c r="G30"/>
  <c r="F30"/>
  <c r="H30" s="1"/>
  <c r="G29"/>
  <c r="F29"/>
  <c r="H29" s="1"/>
  <c r="G28"/>
  <c r="F28"/>
  <c r="H28" s="1"/>
  <c r="G27"/>
  <c r="F27"/>
  <c r="H27" s="1"/>
  <c r="G51"/>
  <c r="F51"/>
  <c r="G50"/>
  <c r="F50"/>
  <c r="G49"/>
  <c r="F49"/>
  <c r="G48"/>
  <c r="F48"/>
  <c r="G47"/>
  <c r="F47"/>
  <c r="G46"/>
  <c r="F46"/>
  <c r="G60"/>
  <c r="F60"/>
  <c r="G59"/>
  <c r="F59"/>
  <c r="G58"/>
  <c r="F58"/>
  <c r="G57"/>
  <c r="F57"/>
  <c r="G56"/>
  <c r="F56"/>
  <c r="G55"/>
  <c r="F55"/>
  <c r="G68"/>
  <c r="F68"/>
  <c r="G67"/>
  <c r="F67"/>
  <c r="G66"/>
  <c r="F66"/>
  <c r="G65"/>
  <c r="F65"/>
  <c r="G64"/>
  <c r="F64"/>
  <c r="G63"/>
  <c r="F63"/>
  <c r="G87"/>
  <c r="G78"/>
  <c r="F78"/>
  <c r="G77"/>
  <c r="F77"/>
  <c r="G76"/>
  <c r="F76"/>
  <c r="G75"/>
  <c r="F75"/>
  <c r="G74"/>
  <c r="F74"/>
  <c r="G73"/>
  <c r="F73"/>
  <c r="G72"/>
  <c r="F72"/>
  <c r="F87"/>
  <c r="G86"/>
  <c r="F86"/>
  <c r="G85"/>
  <c r="F85"/>
  <c r="G84"/>
  <c r="F84"/>
  <c r="G83"/>
  <c r="F83"/>
  <c r="G82"/>
  <c r="F82"/>
  <c r="G81"/>
  <c r="F81"/>
  <c r="G96"/>
  <c r="F96"/>
  <c r="G95"/>
  <c r="F95"/>
  <c r="G94"/>
  <c r="F94"/>
  <c r="G93"/>
  <c r="F93"/>
  <c r="G92"/>
  <c r="F92"/>
  <c r="G91"/>
  <c r="F91"/>
  <c r="G104"/>
  <c r="F104"/>
  <c r="G103"/>
  <c r="F103"/>
  <c r="G102"/>
  <c r="F102"/>
  <c r="G101"/>
  <c r="F101"/>
  <c r="G100"/>
  <c r="F100"/>
  <c r="G99"/>
  <c r="F99"/>
  <c r="G119"/>
  <c r="F119"/>
  <c r="G118"/>
  <c r="F118"/>
  <c r="G117"/>
  <c r="F117"/>
  <c r="G116"/>
  <c r="F116"/>
  <c r="G115"/>
  <c r="F115"/>
  <c r="G112"/>
  <c r="F112"/>
  <c r="G111"/>
  <c r="F111"/>
  <c r="G110"/>
  <c r="F110"/>
  <c r="G109"/>
  <c r="F109"/>
  <c r="G108"/>
  <c r="F108"/>
  <c r="F136"/>
  <c r="G135"/>
  <c r="F135"/>
  <c r="G134"/>
  <c r="F134"/>
  <c r="G133"/>
  <c r="F133"/>
  <c r="G132"/>
  <c r="F132"/>
  <c r="G131"/>
  <c r="F131"/>
  <c r="G128"/>
  <c r="F128"/>
  <c r="G127"/>
  <c r="F127"/>
  <c r="G126"/>
  <c r="F126"/>
  <c r="G125"/>
  <c r="F125"/>
  <c r="G124"/>
  <c r="F124"/>
  <c r="G123"/>
  <c r="F123"/>
  <c r="D4" i="2"/>
  <c r="D5" s="1"/>
  <c r="D6" s="1"/>
  <c r="D7" s="1"/>
  <c r="D8" s="1"/>
  <c r="D9" s="1"/>
  <c r="D10" s="1"/>
  <c r="D11" s="1"/>
  <c r="D12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AH44" i="1"/>
  <c r="AI44" s="1"/>
  <c r="AH17"/>
  <c r="AH25"/>
  <c r="AH22"/>
  <c r="AH36"/>
  <c r="AH26"/>
  <c r="AH31"/>
  <c r="AH4"/>
  <c r="AH24"/>
  <c r="AH3"/>
  <c r="AH23"/>
  <c r="AH19"/>
  <c r="AH29"/>
  <c r="AH14"/>
  <c r="AH9"/>
  <c r="AH43"/>
  <c r="AI43" s="1"/>
  <c r="AH16"/>
  <c r="AH21"/>
  <c r="AH10"/>
  <c r="AH34"/>
  <c r="AH33"/>
  <c r="AH7"/>
  <c r="AH18"/>
  <c r="AH30"/>
  <c r="AH42"/>
  <c r="AI42" s="1"/>
  <c r="AH38"/>
  <c r="AH15"/>
  <c r="AH41"/>
  <c r="AI41" s="1"/>
  <c r="AH8"/>
  <c r="AH20"/>
  <c r="AH13"/>
  <c r="AH11"/>
  <c r="AH27"/>
  <c r="AH6"/>
  <c r="AH28"/>
  <c r="AH32"/>
  <c r="AH5"/>
  <c r="AH35"/>
  <c r="AH12"/>
  <c r="AH37"/>
  <c r="AH40"/>
  <c r="AI40" s="1"/>
  <c r="AH39"/>
  <c r="AI39" s="1"/>
  <c r="AH46"/>
  <c r="G736"/>
  <c r="G733"/>
  <c r="G699"/>
  <c r="G717"/>
  <c r="G680"/>
  <c r="G515"/>
  <c r="G489"/>
  <c r="G470"/>
  <c r="G451"/>
  <c r="G424"/>
  <c r="G388"/>
  <c r="G361"/>
  <c r="G352"/>
  <c r="G318"/>
  <c r="G248"/>
  <c r="G191"/>
  <c r="G172"/>
  <c r="G171"/>
  <c r="G170"/>
  <c r="G169"/>
  <c r="G168"/>
  <c r="G167"/>
  <c r="G166"/>
  <c r="G163"/>
  <c r="G162"/>
  <c r="G161"/>
  <c r="G160"/>
  <c r="G159"/>
  <c r="G158"/>
  <c r="G157"/>
  <c r="G153"/>
  <c r="G152"/>
  <c r="G151"/>
  <c r="G150"/>
  <c r="G149"/>
  <c r="G148"/>
  <c r="G145"/>
  <c r="G144"/>
  <c r="G143"/>
  <c r="G142"/>
  <c r="G141"/>
  <c r="G140"/>
  <c r="G740"/>
  <c r="F740"/>
  <c r="G739"/>
  <c r="F739"/>
  <c r="G738"/>
  <c r="F738"/>
  <c r="G737"/>
  <c r="F737"/>
  <c r="F736"/>
  <c r="F733"/>
  <c r="G732"/>
  <c r="F732"/>
  <c r="G731"/>
  <c r="F731"/>
  <c r="G730"/>
  <c r="F730"/>
  <c r="G729"/>
  <c r="F729"/>
  <c r="G725"/>
  <c r="F725"/>
  <c r="G724"/>
  <c r="F724"/>
  <c r="G723"/>
  <c r="F723"/>
  <c r="G722"/>
  <c r="F722"/>
  <c r="G721"/>
  <c r="F721"/>
  <c r="G720"/>
  <c r="F720"/>
  <c r="F717"/>
  <c r="G716"/>
  <c r="F716"/>
  <c r="G715"/>
  <c r="F715"/>
  <c r="G714"/>
  <c r="F714"/>
  <c r="G713"/>
  <c r="F713"/>
  <c r="G712"/>
  <c r="F712"/>
  <c r="G708"/>
  <c r="F708"/>
  <c r="G707"/>
  <c r="F707"/>
  <c r="G706"/>
  <c r="F706"/>
  <c r="G705"/>
  <c r="F705"/>
  <c r="G704"/>
  <c r="F704"/>
  <c r="G703"/>
  <c r="F703"/>
  <c r="G702"/>
  <c r="F702"/>
  <c r="F699"/>
  <c r="G698"/>
  <c r="F698"/>
  <c r="G697"/>
  <c r="F697"/>
  <c r="G696"/>
  <c r="F696"/>
  <c r="G695"/>
  <c r="F695"/>
  <c r="G694"/>
  <c r="F694"/>
  <c r="G693"/>
  <c r="F693"/>
  <c r="G689"/>
  <c r="F689"/>
  <c r="G688"/>
  <c r="F688"/>
  <c r="G687"/>
  <c r="F687"/>
  <c r="G686"/>
  <c r="F686"/>
  <c r="G685"/>
  <c r="F685"/>
  <c r="G684"/>
  <c r="F684"/>
  <c r="G683"/>
  <c r="F683"/>
  <c r="F680"/>
  <c r="G679"/>
  <c r="F679"/>
  <c r="G678"/>
  <c r="F678"/>
  <c r="G677"/>
  <c r="F677"/>
  <c r="G676"/>
  <c r="F676"/>
  <c r="G675"/>
  <c r="F675"/>
  <c r="G674"/>
  <c r="F674"/>
  <c r="G670"/>
  <c r="F670"/>
  <c r="G669"/>
  <c r="F669"/>
  <c r="G668"/>
  <c r="F668"/>
  <c r="G667"/>
  <c r="F667"/>
  <c r="G666"/>
  <c r="F666"/>
  <c r="G665"/>
  <c r="F665"/>
  <c r="G662"/>
  <c r="F662"/>
  <c r="G661"/>
  <c r="F661"/>
  <c r="G660"/>
  <c r="F660"/>
  <c r="G659"/>
  <c r="F659"/>
  <c r="G658"/>
  <c r="F658"/>
  <c r="G657"/>
  <c r="F657"/>
  <c r="G653"/>
  <c r="F653"/>
  <c r="G652"/>
  <c r="F652"/>
  <c r="G651"/>
  <c r="F651"/>
  <c r="G650"/>
  <c r="F650"/>
  <c r="G649"/>
  <c r="F649"/>
  <c r="G646"/>
  <c r="F646"/>
  <c r="G645"/>
  <c r="F645"/>
  <c r="G644"/>
  <c r="F644"/>
  <c r="G643"/>
  <c r="F643"/>
  <c r="G642"/>
  <c r="F642"/>
  <c r="G638"/>
  <c r="F638"/>
  <c r="G637"/>
  <c r="F637"/>
  <c r="G636"/>
  <c r="F636"/>
  <c r="G635"/>
  <c r="F635"/>
  <c r="G634"/>
  <c r="F634"/>
  <c r="G633"/>
  <c r="F633"/>
  <c r="G632"/>
  <c r="F632"/>
  <c r="G629"/>
  <c r="F629"/>
  <c r="G628"/>
  <c r="F628"/>
  <c r="G627"/>
  <c r="F627"/>
  <c r="G626"/>
  <c r="F626"/>
  <c r="G625"/>
  <c r="F625"/>
  <c r="G624"/>
  <c r="F624"/>
  <c r="G623"/>
  <c r="F623"/>
  <c r="G619"/>
  <c r="F619"/>
  <c r="G618"/>
  <c r="F618"/>
  <c r="G617"/>
  <c r="F617"/>
  <c r="G616"/>
  <c r="F616"/>
  <c r="G615"/>
  <c r="F615"/>
  <c r="G614"/>
  <c r="F614"/>
  <c r="G613"/>
  <c r="F613"/>
  <c r="G610"/>
  <c r="F610"/>
  <c r="G609"/>
  <c r="F609"/>
  <c r="G608"/>
  <c r="F608"/>
  <c r="G607"/>
  <c r="F607"/>
  <c r="G606"/>
  <c r="F606"/>
  <c r="G605"/>
  <c r="F605"/>
  <c r="G604"/>
  <c r="F604"/>
  <c r="G600"/>
  <c r="F600"/>
  <c r="G599"/>
  <c r="F599"/>
  <c r="G598"/>
  <c r="F598"/>
  <c r="G597"/>
  <c r="F597"/>
  <c r="G596"/>
  <c r="F596"/>
  <c r="G595"/>
  <c r="F595"/>
  <c r="G592"/>
  <c r="F592"/>
  <c r="G591"/>
  <c r="F591"/>
  <c r="G590"/>
  <c r="F590"/>
  <c r="G589"/>
  <c r="F589"/>
  <c r="G588"/>
  <c r="F588"/>
  <c r="G587"/>
  <c r="F587"/>
  <c r="G583"/>
  <c r="F583"/>
  <c r="G582"/>
  <c r="F582"/>
  <c r="G581"/>
  <c r="F581"/>
  <c r="G580"/>
  <c r="F580"/>
  <c r="G579"/>
  <c r="F579"/>
  <c r="G576"/>
  <c r="F576"/>
  <c r="G575"/>
  <c r="F575"/>
  <c r="G574"/>
  <c r="F574"/>
  <c r="G573"/>
  <c r="F573"/>
  <c r="G572"/>
  <c r="F572"/>
  <c r="G568"/>
  <c r="F568"/>
  <c r="G567"/>
  <c r="F567"/>
  <c r="G566"/>
  <c r="F566"/>
  <c r="G565"/>
  <c r="F565"/>
  <c r="G564"/>
  <c r="F564"/>
  <c r="G563"/>
  <c r="F563"/>
  <c r="G560"/>
  <c r="F560"/>
  <c r="G559"/>
  <c r="F559"/>
  <c r="G558"/>
  <c r="F558"/>
  <c r="G557"/>
  <c r="F557"/>
  <c r="G556"/>
  <c r="F556"/>
  <c r="G555"/>
  <c r="F555"/>
  <c r="G551"/>
  <c r="F551"/>
  <c r="G550"/>
  <c r="F550"/>
  <c r="G549"/>
  <c r="F549"/>
  <c r="G548"/>
  <c r="F548"/>
  <c r="G547"/>
  <c r="F547"/>
  <c r="G546"/>
  <c r="F546"/>
  <c r="G543"/>
  <c r="F543"/>
  <c r="G542"/>
  <c r="F542"/>
  <c r="G541"/>
  <c r="F541"/>
  <c r="G540"/>
  <c r="F540"/>
  <c r="G539"/>
  <c r="F539"/>
  <c r="G538"/>
  <c r="F538"/>
  <c r="G534"/>
  <c r="F534"/>
  <c r="G533"/>
  <c r="F533"/>
  <c r="G532"/>
  <c r="F532"/>
  <c r="G531"/>
  <c r="F531"/>
  <c r="G530"/>
  <c r="F530"/>
  <c r="G529"/>
  <c r="F529"/>
  <c r="G528"/>
  <c r="F528"/>
  <c r="G525"/>
  <c r="F525"/>
  <c r="G524"/>
  <c r="F524"/>
  <c r="G523"/>
  <c r="F523"/>
  <c r="G522"/>
  <c r="F522"/>
  <c r="G521"/>
  <c r="F521"/>
  <c r="G520"/>
  <c r="F520"/>
  <c r="G519"/>
  <c r="F519"/>
  <c r="F515"/>
  <c r="G514"/>
  <c r="F514"/>
  <c r="G513"/>
  <c r="F513"/>
  <c r="G512"/>
  <c r="F512"/>
  <c r="G511"/>
  <c r="F511"/>
  <c r="G510"/>
  <c r="F510"/>
  <c r="G507"/>
  <c r="F507"/>
  <c r="G506"/>
  <c r="F506"/>
  <c r="G505"/>
  <c r="F505"/>
  <c r="G504"/>
  <c r="F504"/>
  <c r="G503"/>
  <c r="F503"/>
  <c r="G502"/>
  <c r="F502"/>
  <c r="G498"/>
  <c r="F498"/>
  <c r="G497"/>
  <c r="F497"/>
  <c r="G496"/>
  <c r="F496"/>
  <c r="G495"/>
  <c r="F495"/>
  <c r="G494"/>
  <c r="F494"/>
  <c r="G493"/>
  <c r="F493"/>
  <c r="G492"/>
  <c r="F492"/>
  <c r="F489"/>
  <c r="G488"/>
  <c r="F488"/>
  <c r="G487"/>
  <c r="F487"/>
  <c r="G486"/>
  <c r="F486"/>
  <c r="G485"/>
  <c r="F485"/>
  <c r="G484"/>
  <c r="F484"/>
  <c r="G483"/>
  <c r="F483"/>
  <c r="G479"/>
  <c r="F479"/>
  <c r="G478"/>
  <c r="F478"/>
  <c r="G477"/>
  <c r="F477"/>
  <c r="G476"/>
  <c r="F476"/>
  <c r="G475"/>
  <c r="F475"/>
  <c r="G474"/>
  <c r="F474"/>
  <c r="G473"/>
  <c r="F473"/>
  <c r="F470"/>
  <c r="G469"/>
  <c r="F469"/>
  <c r="G468"/>
  <c r="F468"/>
  <c r="G467"/>
  <c r="F467"/>
  <c r="G466"/>
  <c r="F466"/>
  <c r="G465"/>
  <c r="F465"/>
  <c r="G464"/>
  <c r="F464"/>
  <c r="G460"/>
  <c r="F460"/>
  <c r="G459"/>
  <c r="F459"/>
  <c r="G458"/>
  <c r="F458"/>
  <c r="G457"/>
  <c r="F457"/>
  <c r="G456"/>
  <c r="F456"/>
  <c r="G455"/>
  <c r="F455"/>
  <c r="G454"/>
  <c r="F454"/>
  <c r="F451"/>
  <c r="G450"/>
  <c r="F450"/>
  <c r="G449"/>
  <c r="F449"/>
  <c r="G448"/>
  <c r="F448"/>
  <c r="G447"/>
  <c r="F447"/>
  <c r="G446"/>
  <c r="F446"/>
  <c r="G445"/>
  <c r="F445"/>
  <c r="G441"/>
  <c r="F441"/>
  <c r="G440"/>
  <c r="F440"/>
  <c r="G439"/>
  <c r="F439"/>
  <c r="G438"/>
  <c r="F438"/>
  <c r="G437"/>
  <c r="F437"/>
  <c r="G436"/>
  <c r="F436"/>
  <c r="G433"/>
  <c r="F433"/>
  <c r="G432"/>
  <c r="F432"/>
  <c r="G431"/>
  <c r="F431"/>
  <c r="G430"/>
  <c r="F430"/>
  <c r="G429"/>
  <c r="F429"/>
  <c r="G428"/>
  <c r="F428"/>
  <c r="F424"/>
  <c r="G423"/>
  <c r="F423"/>
  <c r="G422"/>
  <c r="F422"/>
  <c r="G421"/>
  <c r="F421"/>
  <c r="G420"/>
  <c r="F420"/>
  <c r="G419"/>
  <c r="F419"/>
  <c r="G418"/>
  <c r="F418"/>
  <c r="G415"/>
  <c r="F415"/>
  <c r="G414"/>
  <c r="F414"/>
  <c r="G413"/>
  <c r="F413"/>
  <c r="G412"/>
  <c r="F412"/>
  <c r="G411"/>
  <c r="F411"/>
  <c r="G410"/>
  <c r="F410"/>
  <c r="G409"/>
  <c r="F409"/>
  <c r="G405"/>
  <c r="F405"/>
  <c r="G404"/>
  <c r="F404"/>
  <c r="G403"/>
  <c r="F403"/>
  <c r="G402"/>
  <c r="F402"/>
  <c r="G401"/>
  <c r="F401"/>
  <c r="G400"/>
  <c r="F400"/>
  <c r="G397"/>
  <c r="F397"/>
  <c r="G396"/>
  <c r="F396"/>
  <c r="G395"/>
  <c r="F395"/>
  <c r="G394"/>
  <c r="F394"/>
  <c r="G393"/>
  <c r="F393"/>
  <c r="G392"/>
  <c r="F392"/>
  <c r="F388"/>
  <c r="G387"/>
  <c r="F387"/>
  <c r="G386"/>
  <c r="F386"/>
  <c r="G385"/>
  <c r="F385"/>
  <c r="G384"/>
  <c r="F384"/>
  <c r="G383"/>
  <c r="F383"/>
  <c r="G382"/>
  <c r="F382"/>
  <c r="G379"/>
  <c r="F379"/>
  <c r="G378"/>
  <c r="F378"/>
  <c r="G377"/>
  <c r="F377"/>
  <c r="G376"/>
  <c r="F376"/>
  <c r="G375"/>
  <c r="F375"/>
  <c r="G374"/>
  <c r="F374"/>
  <c r="G373"/>
  <c r="F373"/>
  <c r="G369"/>
  <c r="F369"/>
  <c r="G368"/>
  <c r="F368"/>
  <c r="G367"/>
  <c r="F367"/>
  <c r="G366"/>
  <c r="F366"/>
  <c r="G365"/>
  <c r="F365"/>
  <c r="G364"/>
  <c r="F364"/>
  <c r="F361"/>
  <c r="G360"/>
  <c r="F360"/>
  <c r="G359"/>
  <c r="F359"/>
  <c r="G358"/>
  <c r="F358"/>
  <c r="G357"/>
  <c r="F357"/>
  <c r="G356"/>
  <c r="F356"/>
  <c r="F352"/>
  <c r="G351"/>
  <c r="F351"/>
  <c r="G350"/>
  <c r="F350"/>
  <c r="G349"/>
  <c r="F349"/>
  <c r="G348"/>
  <c r="F348"/>
  <c r="G347"/>
  <c r="F347"/>
  <c r="G344"/>
  <c r="F344"/>
  <c r="G343"/>
  <c r="F343"/>
  <c r="G342"/>
  <c r="F342"/>
  <c r="G341"/>
  <c r="F341"/>
  <c r="G340"/>
  <c r="F340"/>
  <c r="G339"/>
  <c r="F339"/>
  <c r="G335"/>
  <c r="F335"/>
  <c r="G334"/>
  <c r="F334"/>
  <c r="G333"/>
  <c r="F333"/>
  <c r="G332"/>
  <c r="F332"/>
  <c r="G331"/>
  <c r="F331"/>
  <c r="G330"/>
  <c r="F330"/>
  <c r="G327"/>
  <c r="F327"/>
  <c r="G326"/>
  <c r="F326"/>
  <c r="G325"/>
  <c r="F325"/>
  <c r="G324"/>
  <c r="F324"/>
  <c r="G323"/>
  <c r="F323"/>
  <c r="G322"/>
  <c r="F322"/>
  <c r="F318"/>
  <c r="G317"/>
  <c r="F317"/>
  <c r="G316"/>
  <c r="F316"/>
  <c r="G315"/>
  <c r="F315"/>
  <c r="G314"/>
  <c r="F314"/>
  <c r="G313"/>
  <c r="F313"/>
  <c r="G310"/>
  <c r="F310"/>
  <c r="G309"/>
  <c r="F309"/>
  <c r="G308"/>
  <c r="F308"/>
  <c r="G307"/>
  <c r="F307"/>
  <c r="G306"/>
  <c r="F306"/>
  <c r="G305"/>
  <c r="F305"/>
  <c r="G301"/>
  <c r="F301"/>
  <c r="G300"/>
  <c r="F300"/>
  <c r="G299"/>
  <c r="F299"/>
  <c r="G298"/>
  <c r="F298"/>
  <c r="G297"/>
  <c r="F297"/>
  <c r="G296"/>
  <c r="F296"/>
  <c r="G293"/>
  <c r="F293"/>
  <c r="G292"/>
  <c r="F292"/>
  <c r="G291"/>
  <c r="F291"/>
  <c r="G290"/>
  <c r="F290"/>
  <c r="G289"/>
  <c r="F289"/>
  <c r="G288"/>
  <c r="F288"/>
  <c r="G284"/>
  <c r="F284"/>
  <c r="G283"/>
  <c r="F283"/>
  <c r="G282"/>
  <c r="F282"/>
  <c r="G281"/>
  <c r="F281"/>
  <c r="G280"/>
  <c r="F280"/>
  <c r="G279"/>
  <c r="F279"/>
  <c r="G276"/>
  <c r="F276"/>
  <c r="G275"/>
  <c r="F275"/>
  <c r="G274"/>
  <c r="F274"/>
  <c r="G273"/>
  <c r="F273"/>
  <c r="G272"/>
  <c r="F272"/>
  <c r="G271"/>
  <c r="F271"/>
  <c r="G267"/>
  <c r="F267"/>
  <c r="G266"/>
  <c r="F266"/>
  <c r="G265"/>
  <c r="F265"/>
  <c r="G264"/>
  <c r="F264"/>
  <c r="G263"/>
  <c r="F263"/>
  <c r="G262"/>
  <c r="F262"/>
  <c r="G261"/>
  <c r="F261"/>
  <c r="G258"/>
  <c r="F258"/>
  <c r="G257"/>
  <c r="F257"/>
  <c r="G256"/>
  <c r="F256"/>
  <c r="G255"/>
  <c r="F255"/>
  <c r="G254"/>
  <c r="F254"/>
  <c r="G253"/>
  <c r="F253"/>
  <c r="G252"/>
  <c r="F252"/>
  <c r="F248"/>
  <c r="G247"/>
  <c r="F247"/>
  <c r="G246"/>
  <c r="F246"/>
  <c r="G245"/>
  <c r="F245"/>
  <c r="G244"/>
  <c r="F244"/>
  <c r="G243"/>
  <c r="F243"/>
  <c r="G242"/>
  <c r="F242"/>
  <c r="G241"/>
  <c r="F241"/>
  <c r="G238"/>
  <c r="F238"/>
  <c r="G237"/>
  <c r="F237"/>
  <c r="G236"/>
  <c r="F236"/>
  <c r="G235"/>
  <c r="F235"/>
  <c r="G234"/>
  <c r="F234"/>
  <c r="G233"/>
  <c r="F233"/>
  <c r="G232"/>
  <c r="F232"/>
  <c r="G231"/>
  <c r="F231"/>
  <c r="G227"/>
  <c r="F227"/>
  <c r="G226"/>
  <c r="F226"/>
  <c r="G225"/>
  <c r="F225"/>
  <c r="G224"/>
  <c r="F224"/>
  <c r="G223"/>
  <c r="F223"/>
  <c r="G222"/>
  <c r="F222"/>
  <c r="G221"/>
  <c r="F221"/>
  <c r="G218"/>
  <c r="F218"/>
  <c r="G217"/>
  <c r="F217"/>
  <c r="G216"/>
  <c r="F216"/>
  <c r="G215"/>
  <c r="F215"/>
  <c r="G214"/>
  <c r="F214"/>
  <c r="G213"/>
  <c r="F213"/>
  <c r="G212"/>
  <c r="F212"/>
  <c r="G208"/>
  <c r="F208"/>
  <c r="G207"/>
  <c r="F207"/>
  <c r="G206"/>
  <c r="F206"/>
  <c r="G205"/>
  <c r="F205"/>
  <c r="G204"/>
  <c r="F204"/>
  <c r="G203"/>
  <c r="F203"/>
  <c r="G200"/>
  <c r="F200"/>
  <c r="G199"/>
  <c r="F199"/>
  <c r="G198"/>
  <c r="F198"/>
  <c r="G197"/>
  <c r="F197"/>
  <c r="G196"/>
  <c r="F196"/>
  <c r="G195"/>
  <c r="F195"/>
  <c r="F191"/>
  <c r="G190"/>
  <c r="F190"/>
  <c r="G189"/>
  <c r="F189"/>
  <c r="G188"/>
  <c r="F188"/>
  <c r="G187"/>
  <c r="F187"/>
  <c r="G186"/>
  <c r="F186"/>
  <c r="G185"/>
  <c r="F185"/>
  <c r="G182"/>
  <c r="F182"/>
  <c r="G181"/>
  <c r="F181"/>
  <c r="G180"/>
  <c r="F180"/>
  <c r="G179"/>
  <c r="F179"/>
  <c r="G178"/>
  <c r="F178"/>
  <c r="G177"/>
  <c r="F177"/>
  <c r="G176"/>
  <c r="G746" s="1"/>
  <c r="F176"/>
  <c r="F172"/>
  <c r="F171"/>
  <c r="F170"/>
  <c r="F169"/>
  <c r="F168"/>
  <c r="F167"/>
  <c r="F166"/>
  <c r="F163"/>
  <c r="F162"/>
  <c r="F161"/>
  <c r="F160"/>
  <c r="F159"/>
  <c r="F158"/>
  <c r="F157"/>
  <c r="F153"/>
  <c r="F152"/>
  <c r="F151"/>
  <c r="F150"/>
  <c r="F149"/>
  <c r="F148"/>
  <c r="F145"/>
  <c r="F144"/>
  <c r="F143"/>
  <c r="F142"/>
  <c r="F141"/>
  <c r="F140"/>
  <c r="H17" l="1"/>
  <c r="J17" s="1"/>
  <c r="H18"/>
  <c r="J18" s="1"/>
  <c r="H19"/>
  <c r="J19" s="1"/>
  <c r="H20"/>
  <c r="J20" s="1"/>
  <c r="H21"/>
  <c r="J21" s="1"/>
  <c r="H22"/>
  <c r="J22" s="1"/>
  <c r="J23"/>
  <c r="H8"/>
  <c r="J8" s="1"/>
  <c r="H9"/>
  <c r="J9" s="1"/>
  <c r="H10"/>
  <c r="J10" s="1"/>
  <c r="H11"/>
  <c r="J11" s="1"/>
  <c r="H12"/>
  <c r="J12" s="1"/>
  <c r="H13"/>
  <c r="J13" s="1"/>
  <c r="H14"/>
  <c r="J14" s="1"/>
  <c r="I27"/>
  <c r="I28"/>
  <c r="I29"/>
  <c r="I30"/>
  <c r="I31"/>
  <c r="I32"/>
  <c r="I33"/>
  <c r="I36"/>
  <c r="I37"/>
  <c r="I38"/>
  <c r="I39"/>
  <c r="I40"/>
  <c r="I41"/>
  <c r="T9"/>
  <c r="T63"/>
  <c r="U63" s="1"/>
  <c r="T132"/>
  <c r="U132" s="1"/>
  <c r="T164"/>
  <c r="U164" s="1"/>
  <c r="U9"/>
  <c r="D13" i="2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T158" i="1"/>
  <c r="U158"/>
  <c r="T64"/>
  <c r="T163"/>
  <c r="U163" s="1"/>
  <c r="U64"/>
  <c r="T174"/>
  <c r="U174" s="1"/>
  <c r="T67"/>
  <c r="U67" s="1"/>
  <c r="T82"/>
  <c r="U82"/>
  <c r="T165"/>
  <c r="U165" s="1"/>
  <c r="T11"/>
  <c r="U11" s="1"/>
  <c r="T36"/>
  <c r="U36" s="1"/>
  <c r="T43"/>
  <c r="U43" s="1"/>
  <c r="T123"/>
  <c r="U123" s="1"/>
  <c r="T23"/>
  <c r="U23" s="1"/>
  <c r="T28"/>
  <c r="U28" s="1"/>
  <c r="T71"/>
  <c r="U71" s="1"/>
  <c r="T121"/>
  <c r="U121" s="1"/>
  <c r="AI12"/>
  <c r="AI32"/>
  <c r="AI13"/>
  <c r="AI38"/>
  <c r="AI19"/>
  <c r="AI26"/>
  <c r="AI22"/>
  <c r="AI37"/>
  <c r="AI35"/>
  <c r="AI5"/>
  <c r="AI28"/>
  <c r="AI6"/>
  <c r="AI27"/>
  <c r="AI11"/>
  <c r="AI20"/>
  <c r="AI8"/>
  <c r="AI15"/>
  <c r="AI30"/>
  <c r="AI18"/>
  <c r="AI7"/>
  <c r="AI33"/>
  <c r="AI34"/>
  <c r="AI10"/>
  <c r="AI21"/>
  <c r="AI16"/>
  <c r="AI9"/>
  <c r="AI14"/>
  <c r="AI29"/>
  <c r="AI23"/>
  <c r="AI3"/>
  <c r="AI24"/>
  <c r="AI4"/>
  <c r="AI31"/>
  <c r="AI36"/>
  <c r="AI25"/>
  <c r="AI17"/>
  <c r="F747"/>
  <c r="T32"/>
  <c r="U32"/>
  <c r="T35"/>
  <c r="U35"/>
  <c r="T38"/>
  <c r="U38"/>
  <c r="T39"/>
  <c r="U39"/>
  <c r="T37"/>
  <c r="U37"/>
  <c r="T40"/>
  <c r="U40"/>
  <c r="T45"/>
  <c r="U45"/>
  <c r="T41"/>
  <c r="U41"/>
  <c r="T42"/>
  <c r="U42"/>
  <c r="T44"/>
  <c r="U44"/>
  <c r="T47"/>
  <c r="U47"/>
  <c r="T46"/>
  <c r="U46"/>
  <c r="T56"/>
  <c r="U56"/>
  <c r="T49"/>
  <c r="U49"/>
  <c r="T50"/>
  <c r="U50"/>
  <c r="T54"/>
  <c r="U54"/>
  <c r="T51"/>
  <c r="U51"/>
  <c r="T52"/>
  <c r="U52"/>
  <c r="T53"/>
  <c r="U53"/>
  <c r="T77"/>
  <c r="U77"/>
  <c r="T55"/>
  <c r="U55"/>
  <c r="T60"/>
  <c r="U60"/>
  <c r="T57"/>
  <c r="U57"/>
  <c r="T58"/>
  <c r="U58"/>
  <c r="T59"/>
  <c r="U59"/>
  <c r="T48"/>
  <c r="U48"/>
  <c r="T61"/>
  <c r="U61"/>
  <c r="T66"/>
  <c r="U66"/>
  <c r="T65"/>
  <c r="U65"/>
  <c r="T92"/>
  <c r="U92"/>
  <c r="T68"/>
  <c r="U68"/>
  <c r="T69"/>
  <c r="U69"/>
  <c r="T70"/>
  <c r="U70"/>
  <c r="T62"/>
  <c r="U62"/>
  <c r="T72"/>
  <c r="U72"/>
  <c r="T74"/>
  <c r="U74"/>
  <c r="T73"/>
  <c r="U73"/>
  <c r="T75"/>
  <c r="U75"/>
  <c r="T76"/>
  <c r="U76"/>
  <c r="T78"/>
  <c r="U78"/>
  <c r="T79"/>
  <c r="U79"/>
  <c r="T80"/>
  <c r="U80"/>
  <c r="T81"/>
  <c r="U81"/>
  <c r="T83"/>
  <c r="U83"/>
  <c r="T84"/>
  <c r="U84"/>
  <c r="T85"/>
  <c r="U85"/>
  <c r="T94"/>
  <c r="U94"/>
  <c r="T86"/>
  <c r="U86"/>
  <c r="T87"/>
  <c r="U87"/>
  <c r="T88"/>
  <c r="U88"/>
  <c r="T89"/>
  <c r="U89"/>
  <c r="T90"/>
  <c r="U90"/>
  <c r="T91"/>
  <c r="U91"/>
  <c r="T93"/>
  <c r="U93"/>
  <c r="T95"/>
  <c r="U95"/>
  <c r="T96"/>
  <c r="U96"/>
  <c r="T97"/>
  <c r="U97"/>
  <c r="T98"/>
  <c r="U98"/>
  <c r="T99"/>
  <c r="U99"/>
  <c r="T105"/>
  <c r="U105"/>
  <c r="T100"/>
  <c r="U100"/>
  <c r="T101"/>
  <c r="U101"/>
  <c r="T102"/>
  <c r="U102"/>
  <c r="T103"/>
  <c r="U103"/>
  <c r="T106"/>
  <c r="U106"/>
  <c r="T115"/>
  <c r="U115"/>
  <c r="T108"/>
  <c r="U108"/>
  <c r="T110"/>
  <c r="U110"/>
  <c r="T111"/>
  <c r="U111"/>
  <c r="T113"/>
  <c r="U113"/>
  <c r="T114"/>
  <c r="U114"/>
  <c r="T112"/>
  <c r="U112"/>
  <c r="T116"/>
  <c r="U116"/>
  <c r="T117"/>
  <c r="U117"/>
  <c r="T118"/>
  <c r="U118"/>
  <c r="T119"/>
  <c r="U119"/>
  <c r="T120"/>
  <c r="U120"/>
  <c r="T122"/>
  <c r="U122"/>
  <c r="T124"/>
  <c r="U124"/>
  <c r="T125"/>
  <c r="U125"/>
  <c r="T109"/>
  <c r="U109"/>
  <c r="T126"/>
  <c r="U126"/>
  <c r="T127"/>
  <c r="U127"/>
  <c r="T128"/>
  <c r="U128"/>
  <c r="T104"/>
  <c r="U104"/>
  <c r="T129"/>
  <c r="U129"/>
  <c r="T130"/>
  <c r="U130"/>
  <c r="T133"/>
  <c r="U133"/>
  <c r="T134"/>
  <c r="U134"/>
  <c r="T138"/>
  <c r="U138"/>
  <c r="T135"/>
  <c r="U135"/>
  <c r="T136"/>
  <c r="U136"/>
  <c r="T144"/>
  <c r="U144"/>
  <c r="T139"/>
  <c r="U139"/>
  <c r="T140"/>
  <c r="U140"/>
  <c r="T141"/>
  <c r="U141"/>
  <c r="T142"/>
  <c r="U142"/>
  <c r="T143"/>
  <c r="U143"/>
  <c r="T157"/>
  <c r="U157"/>
  <c r="T137"/>
  <c r="U137"/>
  <c r="T145"/>
  <c r="U145"/>
  <c r="T146"/>
  <c r="U146"/>
  <c r="T147"/>
  <c r="U147"/>
  <c r="T148"/>
  <c r="U148"/>
  <c r="T149"/>
  <c r="U149"/>
  <c r="T150"/>
  <c r="U150"/>
  <c r="T151"/>
  <c r="U151"/>
  <c r="T131"/>
  <c r="U131"/>
  <c r="T152"/>
  <c r="U152"/>
  <c r="T153"/>
  <c r="U153"/>
  <c r="T154"/>
  <c r="U154"/>
  <c r="T155"/>
  <c r="U155"/>
  <c r="T156"/>
  <c r="U156"/>
  <c r="T159"/>
  <c r="U159"/>
  <c r="T160"/>
  <c r="U160"/>
  <c r="T161"/>
  <c r="U161"/>
  <c r="T162"/>
  <c r="U162"/>
  <c r="T107"/>
  <c r="U107"/>
  <c r="T166"/>
  <c r="U166"/>
  <c r="T167"/>
  <c r="U167"/>
  <c r="T168"/>
  <c r="U168"/>
  <c r="T169"/>
  <c r="U169"/>
  <c r="T170"/>
  <c r="U170"/>
  <c r="T173"/>
  <c r="U173"/>
  <c r="T175"/>
  <c r="U175"/>
  <c r="T171"/>
  <c r="U171"/>
  <c r="T176"/>
  <c r="U176"/>
  <c r="T177"/>
  <c r="U177"/>
  <c r="T180"/>
  <c r="U180" s="1"/>
  <c r="T179"/>
  <c r="U179" s="1"/>
  <c r="T178"/>
  <c r="U178" s="1"/>
  <c r="T172"/>
  <c r="U172" s="1"/>
  <c r="G745"/>
  <c r="F745"/>
  <c r="F746"/>
  <c r="T3"/>
  <c r="T4"/>
  <c r="U4" s="1"/>
  <c r="T5"/>
  <c r="U5" s="1"/>
  <c r="T10"/>
  <c r="U10" s="1"/>
  <c r="T6"/>
  <c r="U6" s="1"/>
  <c r="T7"/>
  <c r="U7" s="1"/>
  <c r="T8"/>
  <c r="U8" s="1"/>
  <c r="T12"/>
  <c r="U12" s="1"/>
  <c r="T18"/>
  <c r="U18" s="1"/>
  <c r="T13"/>
  <c r="U13" s="1"/>
  <c r="T14"/>
  <c r="U14" s="1"/>
  <c r="T15"/>
  <c r="U15" s="1"/>
  <c r="T17"/>
  <c r="U17" s="1"/>
  <c r="T16"/>
  <c r="U16" s="1"/>
  <c r="T34"/>
  <c r="U34" s="1"/>
  <c r="T19"/>
  <c r="U19" s="1"/>
  <c r="T20"/>
  <c r="U20" s="1"/>
  <c r="T29"/>
  <c r="U29" s="1"/>
  <c r="T22"/>
  <c r="U22" s="1"/>
  <c r="T21"/>
  <c r="U21" s="1"/>
  <c r="T25"/>
  <c r="U25" s="1"/>
  <c r="T24"/>
  <c r="U24" s="1"/>
  <c r="T26"/>
  <c r="U26" s="1"/>
  <c r="T27"/>
  <c r="U27" s="1"/>
  <c r="T30"/>
  <c r="U30" s="1"/>
  <c r="T31"/>
  <c r="U31" s="1"/>
  <c r="T33"/>
  <c r="U33" s="1"/>
  <c r="AD44" l="1"/>
  <c r="AE44" s="1"/>
  <c r="AD38"/>
  <c r="AE38" s="1"/>
  <c r="AD9"/>
  <c r="AE9" s="1"/>
  <c r="AD13"/>
  <c r="AE13" s="1"/>
  <c r="AD39"/>
  <c r="AE39" s="1"/>
  <c r="AD15"/>
  <c r="AE15" s="1"/>
  <c r="AD14"/>
  <c r="AE14" s="1"/>
  <c r="AD4"/>
  <c r="AE4" s="1"/>
  <c r="AD17"/>
  <c r="AE17" s="1"/>
  <c r="AD7"/>
  <c r="AE7" s="1"/>
  <c r="AD37"/>
  <c r="AE37" s="1"/>
  <c r="AD33"/>
  <c r="AE33" s="1"/>
  <c r="AD36"/>
  <c r="AE36" s="1"/>
  <c r="AD21"/>
  <c r="AE21" s="1"/>
  <c r="AD25"/>
  <c r="AE25" s="1"/>
  <c r="AD23"/>
  <c r="AE23" s="1"/>
  <c r="AD10"/>
  <c r="AE10" s="1"/>
  <c r="AD5"/>
  <c r="AE5" s="1"/>
  <c r="AD6"/>
  <c r="AE6" s="1"/>
  <c r="AD16"/>
  <c r="AE16" s="1"/>
  <c r="AD32"/>
  <c r="AE32" s="1"/>
  <c r="AD3"/>
  <c r="AD27"/>
  <c r="AE27" s="1"/>
  <c r="AD29"/>
  <c r="AE29" s="1"/>
  <c r="AD24"/>
  <c r="AE24" s="1"/>
  <c r="AD41"/>
  <c r="AE41" s="1"/>
  <c r="AD30"/>
  <c r="AE30" s="1"/>
  <c r="AD40"/>
  <c r="AE40" s="1"/>
  <c r="AD18"/>
  <c r="AE18" s="1"/>
  <c r="AD26"/>
  <c r="AE26" s="1"/>
  <c r="AD12"/>
  <c r="AE12" s="1"/>
  <c r="AD20"/>
  <c r="AE20" s="1"/>
  <c r="AD28"/>
  <c r="AE28" s="1"/>
  <c r="AD11"/>
  <c r="AE11" s="1"/>
  <c r="AD34"/>
  <c r="AE34" s="1"/>
  <c r="AD42"/>
  <c r="AE42" s="1"/>
  <c r="AD8"/>
  <c r="AE8" s="1"/>
  <c r="AD19"/>
  <c r="AE19" s="1"/>
  <c r="AD22"/>
  <c r="AE22" s="1"/>
  <c r="AD31"/>
  <c r="AE31" s="1"/>
  <c r="AD43"/>
  <c r="AE43" s="1"/>
  <c r="AD35"/>
  <c r="AE35" s="1"/>
  <c r="Z44"/>
  <c r="AA44" s="1"/>
  <c r="Z38"/>
  <c r="AA38" s="1"/>
  <c r="Z43"/>
  <c r="AA43" s="1"/>
  <c r="Z37"/>
  <c r="AA37" s="1"/>
  <c r="Z19"/>
  <c r="AA19" s="1"/>
  <c r="Z24"/>
  <c r="AA24" s="1"/>
  <c r="Z8"/>
  <c r="AA8" s="1"/>
  <c r="Z42"/>
  <c r="AA42" s="1"/>
  <c r="Z34"/>
  <c r="AA34" s="1"/>
  <c r="Z9"/>
  <c r="AA9" s="1"/>
  <c r="Z29"/>
  <c r="AA29" s="1"/>
  <c r="Z15"/>
  <c r="AA15" s="1"/>
  <c r="Z11"/>
  <c r="AA11" s="1"/>
  <c r="Z26"/>
  <c r="AA26" s="1"/>
  <c r="Z14"/>
  <c r="AA14" s="1"/>
  <c r="Z40"/>
  <c r="AA40" s="1"/>
  <c r="Z28"/>
  <c r="AA28" s="1"/>
  <c r="Z41"/>
  <c r="AA41" s="1"/>
  <c r="Z22"/>
  <c r="AA22" s="1"/>
  <c r="Z30"/>
  <c r="AA30" s="1"/>
  <c r="Z27"/>
  <c r="AA27" s="1"/>
  <c r="Z5"/>
  <c r="AA5" s="1"/>
  <c r="Z35"/>
  <c r="AA35" s="1"/>
  <c r="Z23"/>
  <c r="AA23" s="1"/>
  <c r="Z7"/>
  <c r="AA7" s="1"/>
  <c r="Z6"/>
  <c r="AA6" s="1"/>
  <c r="Z10"/>
  <c r="AA10" s="1"/>
  <c r="Z21"/>
  <c r="AA21" s="1"/>
  <c r="Z25"/>
  <c r="AA25" s="1"/>
  <c r="Z20"/>
  <c r="AA20" s="1"/>
  <c r="Z36"/>
  <c r="AA36" s="1"/>
  <c r="Z33"/>
  <c r="AA33" s="1"/>
  <c r="Z32"/>
  <c r="AA32" s="1"/>
  <c r="Z4"/>
  <c r="AA4" s="1"/>
  <c r="Z18"/>
  <c r="AA18" s="1"/>
  <c r="Z3"/>
  <c r="Z17"/>
  <c r="AA17" s="1"/>
  <c r="Z16"/>
  <c r="AA16" s="1"/>
  <c r="Z39"/>
  <c r="AA39" s="1"/>
  <c r="Z13"/>
  <c r="AA13" s="1"/>
  <c r="Z12"/>
  <c r="AA12" s="1"/>
  <c r="Z31"/>
  <c r="AA31" s="1"/>
  <c r="U3"/>
  <c r="T182"/>
  <c r="T183" s="1"/>
  <c r="AD46" l="1"/>
  <c r="AE3"/>
  <c r="AA3"/>
  <c r="Z46"/>
</calcChain>
</file>

<file path=xl/comments1.xml><?xml version="1.0" encoding="utf-8"?>
<comments xmlns="http://schemas.openxmlformats.org/spreadsheetml/2006/main">
  <authors>
    <author>Richard</author>
  </authors>
  <commentList>
    <comment ref="H128" authorId="0">
      <text>
        <r>
          <rPr>
            <b/>
            <sz val="8"/>
            <color indexed="81"/>
            <rFont val="Tahoma"/>
            <charset val="1"/>
          </rPr>
          <t>Richard:</t>
        </r>
        <r>
          <rPr>
            <sz val="8"/>
            <color indexed="81"/>
            <rFont val="Tahoma"/>
            <charset val="1"/>
          </rPr>
          <t xml:space="preserve">
Corrected week of 15th Oct - this was previously scored as Bernard...</t>
        </r>
      </text>
    </comment>
  </commentList>
</comments>
</file>

<file path=xl/sharedStrings.xml><?xml version="1.0" encoding="utf-8"?>
<sst xmlns="http://schemas.openxmlformats.org/spreadsheetml/2006/main" count="3513" uniqueCount="453">
  <si>
    <t xml:space="preserve"> </t>
  </si>
  <si>
    <t xml:space="preserve">Avril &amp; Colin </t>
  </si>
  <si>
    <t xml:space="preserve">Evan &amp; Carolyn </t>
  </si>
  <si>
    <t>Thursday 17th September 2009</t>
  </si>
  <si>
    <t>North - South</t>
  </si>
  <si>
    <t>East - West</t>
  </si>
  <si>
    <t>Thursday 10th September 2009</t>
  </si>
  <si>
    <t>Thursday 3rd September 2009</t>
  </si>
  <si>
    <t>Thursday 27th August 2009</t>
  </si>
  <si>
    <t>Thursday 20th August 2009</t>
  </si>
  <si>
    <t>Thursday 13th August 2009</t>
  </si>
  <si>
    <t>Thursday 6th August 2009</t>
  </si>
  <si>
    <t>Thursday 30th July 2009</t>
  </si>
  <si>
    <t>Thursday 23rd July 2009</t>
  </si>
  <si>
    <t>Thursday 16th July 2009</t>
  </si>
  <si>
    <t>Thursday 9th July 2009</t>
  </si>
  <si>
    <t>Thursday 2nd July 2009</t>
  </si>
  <si>
    <t>Thursday 25th June 2009</t>
  </si>
  <si>
    <t>Thursday 18th June 2009</t>
  </si>
  <si>
    <t>Thursday 11th June 2009</t>
  </si>
  <si>
    <t>Thursday 4th June 2009</t>
  </si>
  <si>
    <t>Thursday 28th May 2009</t>
  </si>
  <si>
    <t>Thursday 21st May 2009</t>
  </si>
  <si>
    <t>Thursday 14th May 2009</t>
  </si>
  <si>
    <t>Thursday 7th May 2009</t>
  </si>
  <si>
    <t>Thursday 30th April 2009</t>
  </si>
  <si>
    <t>Thursday 23rd April 2009</t>
  </si>
  <si>
    <t>Thursday 16th April 2009</t>
  </si>
  <si>
    <t>Thursday 2nd April 2009</t>
  </si>
  <si>
    <t>Thursday 26th March 2009</t>
  </si>
  <si>
    <t>North-South</t>
  </si>
  <si>
    <t>East-West</t>
  </si>
  <si>
    <t>Thursday 19th March 2009</t>
  </si>
  <si>
    <t>Thursday 12th March 2009</t>
  </si>
  <si>
    <t>Thursday 5th March 2009</t>
  </si>
  <si>
    <t>Thursday 26 February 2009</t>
  </si>
  <si>
    <t>Thursday 19 February 2009</t>
  </si>
  <si>
    <t>Thursday 12 February 2009</t>
  </si>
  <si>
    <t>Thursday 5 February 2009</t>
  </si>
  <si>
    <t>Thursday 29 January 2009</t>
  </si>
  <si>
    <t>Thursday 24th September 2009</t>
  </si>
  <si>
    <t>Carol C &amp; Richard S</t>
  </si>
  <si>
    <t>Ann &amp; Eugene</t>
  </si>
  <si>
    <t>Carolyn &amp; Bea</t>
  </si>
  <si>
    <t>Betty &amp; Beryl</t>
  </si>
  <si>
    <t>Graham &amp; Richard M</t>
  </si>
  <si>
    <t>Kirsten &amp; Carole W</t>
  </si>
  <si>
    <t>Grant &amp; Evan</t>
  </si>
  <si>
    <t>Joy &amp; Rosemary</t>
  </si>
  <si>
    <t>John &amp; Phil O</t>
  </si>
  <si>
    <t>Philip S &amp; Bob</t>
  </si>
  <si>
    <t>Murray &amp; Jonathan</t>
  </si>
  <si>
    <t>Avril &amp; Rex</t>
  </si>
  <si>
    <t>Tom &amp; Mary Jean</t>
  </si>
  <si>
    <t>PHANTOM</t>
  </si>
  <si>
    <t>Richard S &amp; Carol C</t>
  </si>
  <si>
    <t>Carolyn &amp; Colin</t>
  </si>
  <si>
    <t>Ngaire &amp; Hugh</t>
  </si>
  <si>
    <t>Richard M &amp; Grant</t>
  </si>
  <si>
    <t>Bernie P &amp; Evan</t>
  </si>
  <si>
    <t>Avril &amp; Ann</t>
  </si>
  <si>
    <t>Kirsten &amp; Ngaire</t>
  </si>
  <si>
    <t>Evan &amp; Jonathan</t>
  </si>
  <si>
    <t>Graham &amp; John</t>
  </si>
  <si>
    <t>Rosemary &amp; Grant</t>
  </si>
  <si>
    <t>Joy &amp; Carolyn</t>
  </si>
  <si>
    <t>Bea &amp; Eugene</t>
  </si>
  <si>
    <t>Phil O &amp; Murray</t>
  </si>
  <si>
    <t>Carole W &amp; Tom</t>
  </si>
  <si>
    <t>Beryl &amp; Betty</t>
  </si>
  <si>
    <t>Mary Jean &amp; Bob</t>
  </si>
  <si>
    <t>Colin &amp; Hugh</t>
  </si>
  <si>
    <t>Richard M &amp; Ann</t>
  </si>
  <si>
    <t>Graham &amp; Bea</t>
  </si>
  <si>
    <t>Evan &amp; Bill</t>
  </si>
  <si>
    <t>Elizabeth &amp; Richard M</t>
  </si>
  <si>
    <t>Kirsten &amp; Carole</t>
  </si>
  <si>
    <t>Grant &amp; Colin</t>
  </si>
  <si>
    <t>Ann &amp; Carolyn</t>
  </si>
  <si>
    <t>Hugh &amp; Ngaire</t>
  </si>
  <si>
    <t>Colin &amp; Grant</t>
  </si>
  <si>
    <t>Lee &amp; Bea</t>
  </si>
  <si>
    <t>Liz &amp; Richard M</t>
  </si>
  <si>
    <t>Jonathan &amp; Murray</t>
  </si>
  <si>
    <t>Betty &amp; Bernard</t>
  </si>
  <si>
    <t>Richard M &amp; Eugene</t>
  </si>
  <si>
    <t>Leonie &amp; Graham</t>
  </si>
  <si>
    <t>Dale &amp; Grant</t>
  </si>
  <si>
    <t>Bill &amp; Alistair</t>
  </si>
  <si>
    <t>Colin &amp; Beryl</t>
  </si>
  <si>
    <t>Betty &amp; Phil O</t>
  </si>
  <si>
    <t>Ann &amp; Carole</t>
  </si>
  <si>
    <t>Graham &amp; Philip</t>
  </si>
  <si>
    <t>Kirsten &amp; Rosemary</t>
  </si>
  <si>
    <t>Tom &amp; Beryl</t>
  </si>
  <si>
    <t>Ngaire &amp; Liz</t>
  </si>
  <si>
    <t>Richard M &amp; John</t>
  </si>
  <si>
    <t>Leonie &amp; Hugh</t>
  </si>
  <si>
    <t>Joy &amp; Bernard</t>
  </si>
  <si>
    <t>Bob &amp; Bill</t>
  </si>
  <si>
    <t>Mary Jean &amp; Bea</t>
  </si>
  <si>
    <t>Bea &amp; Carolyn</t>
  </si>
  <si>
    <t>Dale &amp; Evan</t>
  </si>
  <si>
    <t>Avril &amp; Margaret</t>
  </si>
  <si>
    <t>Bob &amp; Phil S</t>
  </si>
  <si>
    <t>Bea &amp; Rex</t>
  </si>
  <si>
    <t>Leonie &amp; Beryl</t>
  </si>
  <si>
    <t>Bob &amp; Bernard</t>
  </si>
  <si>
    <t>Phil O &amp; Carolyn</t>
  </si>
  <si>
    <t>Ngaire &amp; Richard M</t>
  </si>
  <si>
    <t>Murray &amp; Richard S</t>
  </si>
  <si>
    <t>Mary Jean &amp; Graham</t>
  </si>
  <si>
    <t>Tom &amp; Betty</t>
  </si>
  <si>
    <t>Leonie &amp; Carol C</t>
  </si>
  <si>
    <t>Rosemary &amp; John</t>
  </si>
  <si>
    <t>Hugh &amp; Beryl</t>
  </si>
  <si>
    <t>Phillip S &amp; Elizabeth</t>
  </si>
  <si>
    <t>Graham &amp; Leonie</t>
  </si>
  <si>
    <t>Anne &amp; Phil O</t>
  </si>
  <si>
    <t>Evan &amp; Murray</t>
  </si>
  <si>
    <t>Carolyn &amp; Beryl</t>
  </si>
  <si>
    <t>Tom &amp; Mary-Jean</t>
  </si>
  <si>
    <t>Grant &amp; Bob</t>
  </si>
  <si>
    <t>Lee &amp; Margaret</t>
  </si>
  <si>
    <t>Colin &amp; Eugene</t>
  </si>
  <si>
    <t>Richard M &amp; Liz</t>
  </si>
  <si>
    <t>Bernie &amp; Betty</t>
  </si>
  <si>
    <t>Rosemary &amp; Joy</t>
  </si>
  <si>
    <t>Evan &amp; Eugene</t>
  </si>
  <si>
    <t>Beryl &amp; Margaret</t>
  </si>
  <si>
    <t>Bob &amp; Grant</t>
  </si>
  <si>
    <t>Murray &amp; Karen</t>
  </si>
  <si>
    <t>Bea &amp; Bill</t>
  </si>
  <si>
    <t>Diane &amp; Eugene</t>
  </si>
  <si>
    <t>Leonie &amp; Bea</t>
  </si>
  <si>
    <t>Joy &amp; Bill</t>
  </si>
  <si>
    <t>Ann &amp; Beryl</t>
  </si>
  <si>
    <t>Betty &amp; Murray</t>
  </si>
  <si>
    <t>Rosemary &amp; Rex</t>
  </si>
  <si>
    <t>Phil &amp; Hugh</t>
  </si>
  <si>
    <t>Evan &amp; Bea</t>
  </si>
  <si>
    <t>Joy &amp; Margaret</t>
  </si>
  <si>
    <t>Carolyn &amp; Bill</t>
  </si>
  <si>
    <t>Avril &amp; Tom</t>
  </si>
  <si>
    <t>John &amp; Beryl</t>
  </si>
  <si>
    <t>Bernard &amp; Ngaire</t>
  </si>
  <si>
    <t>Leonie &amp; Eugene</t>
  </si>
  <si>
    <t>Philip &amp; Bob</t>
  </si>
  <si>
    <t>Betty &amp; Benard</t>
  </si>
  <si>
    <t>Grant &amp; Eugene</t>
  </si>
  <si>
    <t>Phil O &amp; John</t>
  </si>
  <si>
    <t>Colin &amp; Carolyn</t>
  </si>
  <si>
    <t>Carol &amp; Richard</t>
  </si>
  <si>
    <t>Christina &amp; Leonie</t>
  </si>
  <si>
    <t>Tom &amp; Colin</t>
  </si>
  <si>
    <t>Bill &amp; Colin</t>
  </si>
  <si>
    <t>Rosemary &amp; Carolyn</t>
  </si>
  <si>
    <t>Beryl &amp; Grant</t>
  </si>
  <si>
    <t>Liz &amp; Richard</t>
  </si>
  <si>
    <t>Carolyn &amp; Graham</t>
  </si>
  <si>
    <t>Richard S &amp; Carol</t>
  </si>
  <si>
    <t>Rosemary &amp; Beryl</t>
  </si>
  <si>
    <t>Betty &amp; John</t>
  </si>
  <si>
    <t>Ngaire &amp; Phil O</t>
  </si>
  <si>
    <t>Kirsten &amp; Bea</t>
  </si>
  <si>
    <t>Philip S &amp; Dale</t>
  </si>
  <si>
    <t>Ann &amp; Hugh</t>
  </si>
  <si>
    <t>Avril &amp; Mary Jean</t>
  </si>
  <si>
    <t>Tom &amp; Bob</t>
  </si>
  <si>
    <t>Eugene &amp; Carole W</t>
  </si>
  <si>
    <t>Evan &amp; Grant</t>
  </si>
  <si>
    <t>Bernie &amp; Liz</t>
  </si>
  <si>
    <t>Richard M &amp; Bill</t>
  </si>
  <si>
    <t>Margaret &amp; Carolyn</t>
  </si>
  <si>
    <t>Beryl &amp; Richard M</t>
  </si>
  <si>
    <t>Colin &amp; Ann</t>
  </si>
  <si>
    <t>Zlata &amp; Grant</t>
  </si>
  <si>
    <t>Beryl &amp; Evan</t>
  </si>
  <si>
    <t>Phil S &amp; Bob</t>
  </si>
  <si>
    <t>Bernard &amp; Ann</t>
  </si>
  <si>
    <t>John &amp; Colin</t>
  </si>
  <si>
    <t>Margaret &amp; Grant</t>
  </si>
  <si>
    <t>Betty &amp; Bernie</t>
  </si>
  <si>
    <t>Beryl &amp; Avril</t>
  </si>
  <si>
    <t>Colin &amp; Rosemary</t>
  </si>
  <si>
    <t>Graham &amp; Phil O</t>
  </si>
  <si>
    <t>Rex &amp; Leonie</t>
  </si>
  <si>
    <t>Ngaire &amp; Carolyn</t>
  </si>
  <si>
    <t>Grant &amp; Philip S</t>
  </si>
  <si>
    <t>Betty &amp; Avril</t>
  </si>
  <si>
    <t>Beryl &amp; Ann</t>
  </si>
  <si>
    <t>Joy &amp; Dale</t>
  </si>
  <si>
    <t>Philip S &amp; Bob {5}</t>
  </si>
  <si>
    <t>Kirsten &amp; Carole {6}</t>
  </si>
  <si>
    <t>Graham &amp; Leonie {2}</t>
  </si>
  <si>
    <t>Betty &amp; Beryl {1}</t>
  </si>
  <si>
    <t>Margaret &amp; Evan {3}</t>
  </si>
  <si>
    <t>Murray &amp; Jonathan {7}</t>
  </si>
  <si>
    <t>Grant &amp; Eugene {4}</t>
  </si>
  <si>
    <t>Joy &amp; Rosemary {7}</t>
  </si>
  <si>
    <t>Richard M &amp; Liz {4}</t>
  </si>
  <si>
    <t>Avril &amp; Ann {6}</t>
  </si>
  <si>
    <t>Bea &amp; Carolyn {2}</t>
  </si>
  <si>
    <t>Tom &amp; Mary-Jean {3}</t>
  </si>
  <si>
    <t>Phil O &amp; John {5}</t>
  </si>
  <si>
    <t>Carol C &amp; Richard S {1}</t>
  </si>
  <si>
    <t>Eugene &amp; Evan</t>
  </si>
  <si>
    <t>Avril &amp; Phil O</t>
  </si>
  <si>
    <t>Bob &amp; Bernie</t>
  </si>
  <si>
    <t>Richard M &amp; Beryl</t>
  </si>
  <si>
    <t>Margaret &amp; Bill</t>
  </si>
  <si>
    <t>Phillip S &amp; Bob</t>
  </si>
  <si>
    <t>Evan &amp; Beryl</t>
  </si>
  <si>
    <t>Margaret &amp; Avril</t>
  </si>
  <si>
    <t>Kirsten &amp; Bill</t>
  </si>
  <si>
    <t>Betty &amp; Mary-Jean</t>
  </si>
  <si>
    <t>Liz &amp; Bob</t>
  </si>
  <si>
    <t>Carole &amp; Hugh</t>
  </si>
  <si>
    <t>Joy &amp; Phil</t>
  </si>
  <si>
    <t>Tom &amp; Richard M</t>
  </si>
  <si>
    <t>Bea &amp; Avril</t>
  </si>
  <si>
    <t>Carolyn &amp; Rex</t>
  </si>
  <si>
    <t>Murray &amp; Margaret</t>
  </si>
  <si>
    <t>Phil O &amp; Bob</t>
  </si>
  <si>
    <t>Eugene &amp; Carolyn</t>
  </si>
  <si>
    <t>Mary Jean &amp; Tom</t>
  </si>
  <si>
    <t>Bernie &amp; Anne</t>
  </si>
  <si>
    <t>Bernie P &amp; Dale</t>
  </si>
  <si>
    <t>Bob &amp; Phillip</t>
  </si>
  <si>
    <t>Beryl &amp; Rosemary</t>
  </si>
  <si>
    <t>Leonie &amp; John</t>
  </si>
  <si>
    <t>Bea &amp; Graham</t>
  </si>
  <si>
    <t>Bernie P &amp; Ally</t>
  </si>
  <si>
    <t>Kirsten &amp; Graham</t>
  </si>
  <si>
    <t>Leonie &amp; Avril</t>
  </si>
  <si>
    <t>Liz &amp; Eugene</t>
  </si>
  <si>
    <t>Carol C &amp; Phil S</t>
  </si>
  <si>
    <t>Dale &amp; Tom</t>
  </si>
  <si>
    <t>Jonathan &amp; Hugh</t>
  </si>
  <si>
    <t>Bernard &amp; Carole W</t>
  </si>
  <si>
    <t>Joy &amp; Mary Jean</t>
  </si>
  <si>
    <t>John &amp; Murray</t>
  </si>
  <si>
    <t>Ngaire &amp; Rosemary</t>
  </si>
  <si>
    <t>Richard S &amp; Betty</t>
  </si>
  <si>
    <t>Bernie P &amp; Phil O</t>
  </si>
  <si>
    <t>Richard M &amp; Bob</t>
  </si>
  <si>
    <t>Joy &amp; Graham</t>
  </si>
  <si>
    <t>Name Lookups</t>
  </si>
  <si>
    <t>Ann &amp; Avril</t>
  </si>
  <si>
    <t>Avril &amp; Bea</t>
  </si>
  <si>
    <t>Ann &amp; Bernard</t>
  </si>
  <si>
    <t>Ann &amp; Bernie</t>
  </si>
  <si>
    <t>Ally &amp; Bernie</t>
  </si>
  <si>
    <t>Bernie &amp; Dale</t>
  </si>
  <si>
    <t>Bernie &amp; Evan</t>
  </si>
  <si>
    <t>Bernie &amp; Phil O</t>
  </si>
  <si>
    <t>Avril &amp; Beryl</t>
  </si>
  <si>
    <t>Avril &amp; Betty</t>
  </si>
  <si>
    <t>Bernard &amp; Betty</t>
  </si>
  <si>
    <t>Alistair &amp; Bill</t>
  </si>
  <si>
    <t>Bill &amp; Bob</t>
  </si>
  <si>
    <t>Bernie &amp; Bob</t>
  </si>
  <si>
    <t>Bernard &amp; Bob</t>
  </si>
  <si>
    <t>Carole &amp; Tom</t>
  </si>
  <si>
    <t>Eugene &amp; Carole</t>
  </si>
  <si>
    <t>Grant &amp; Philip</t>
  </si>
  <si>
    <t>Beryl &amp; Hugh</t>
  </si>
  <si>
    <t>Joy &amp; Phil O</t>
  </si>
  <si>
    <t>Leonie &amp; Margaret</t>
  </si>
  <si>
    <t>Bea &amp; Leonie</t>
  </si>
  <si>
    <t>Avril &amp; Leonie</t>
  </si>
  <si>
    <t>Beryl &amp; Leonie</t>
  </si>
  <si>
    <t>Carol C &amp; Leonie</t>
  </si>
  <si>
    <t>Eugene &amp; Leonie</t>
  </si>
  <si>
    <t>John &amp; Leonie</t>
  </si>
  <si>
    <t>Hugh &amp; Leonie</t>
  </si>
  <si>
    <t>Bob &amp; Liz</t>
  </si>
  <si>
    <t>Bill &amp; Margaret</t>
  </si>
  <si>
    <t>Carolyn &amp; Margaret</t>
  </si>
  <si>
    <t>Evan &amp; Margaret</t>
  </si>
  <si>
    <t>Grant &amp; Margaret</t>
  </si>
  <si>
    <t>Karen &amp; Murray</t>
  </si>
  <si>
    <t>Bob &amp; Philip</t>
  </si>
  <si>
    <t>Bea &amp; Evan</t>
  </si>
  <si>
    <t>Bill &amp; Evan</t>
  </si>
  <si>
    <t>Carolyn &amp; Evan</t>
  </si>
  <si>
    <t>Mary-Jean &amp; Tom</t>
  </si>
  <si>
    <t>Graham &amp; Mary-Jean</t>
  </si>
  <si>
    <t>Bea &amp; Mary-Jean</t>
  </si>
  <si>
    <t>Bob &amp; Mary-Jean</t>
  </si>
  <si>
    <t>Margaret &amp; Murray</t>
  </si>
  <si>
    <t>Dale &amp; Philip</t>
  </si>
  <si>
    <t>Grant &amp; Zlata</t>
  </si>
  <si>
    <t>Richard M &amp; Tom</t>
  </si>
  <si>
    <t>Beryl &amp; Carolyn</t>
  </si>
  <si>
    <t>Bill &amp; Carolyn</t>
  </si>
  <si>
    <t>Ann &amp; Colin</t>
  </si>
  <si>
    <t>Beryl &amp; Colin</t>
  </si>
  <si>
    <t>Eugene &amp; Grant</t>
  </si>
  <si>
    <t>Beryl &amp; John</t>
  </si>
  <si>
    <t>Colin &amp; John</t>
  </si>
  <si>
    <t>Hugh &amp; Jonathan</t>
  </si>
  <si>
    <t>Leonie &amp; Rex</t>
  </si>
  <si>
    <t>Colin &amp; Tom</t>
  </si>
  <si>
    <t>Bob &amp; Tom</t>
  </si>
  <si>
    <t>Beryl &amp; Tom</t>
  </si>
  <si>
    <t>Betty &amp; Tom</t>
  </si>
  <si>
    <t>Carolyn &amp; Rosemary</t>
  </si>
  <si>
    <t>Grant &amp; Rosemary</t>
  </si>
  <si>
    <t>John &amp; Rosemary</t>
  </si>
  <si>
    <t>Rex &amp; Rosemary</t>
  </si>
  <si>
    <t>Ann &amp; Richard M</t>
  </si>
  <si>
    <t>Bill &amp; Richard M</t>
  </si>
  <si>
    <t>Bob &amp; Richard M</t>
  </si>
  <si>
    <t>Eugene &amp; Richard M</t>
  </si>
  <si>
    <t>Grant &amp; Richard M</t>
  </si>
  <si>
    <t>John &amp; Richard M</t>
  </si>
  <si>
    <t>Betty &amp; Richard S</t>
  </si>
  <si>
    <t>Hugh &amp; Phil O</t>
  </si>
  <si>
    <t>Bob &amp; Phil O</t>
  </si>
  <si>
    <t>Carolyn &amp; Phil O</t>
  </si>
  <si>
    <t>Murray &amp; Phil O</t>
  </si>
  <si>
    <t>Carolyn &amp; Ngaire</t>
  </si>
  <si>
    <t>Liz &amp; Ngaire</t>
  </si>
  <si>
    <t>Eugene &amp; Liz</t>
  </si>
  <si>
    <t>Bea &amp; Kirsten</t>
  </si>
  <si>
    <t>Bill &amp; Kirsten</t>
  </si>
  <si>
    <t>Carole &amp; Kirsten</t>
  </si>
  <si>
    <t>Graham &amp; Kirsten</t>
  </si>
  <si>
    <t>Bernard &amp; Joy</t>
  </si>
  <si>
    <t>Bill &amp; Joy</t>
  </si>
  <si>
    <t>Carolyn &amp; Joy</t>
  </si>
  <si>
    <t>Dale &amp; Joy</t>
  </si>
  <si>
    <t>Graham &amp; Joy</t>
  </si>
  <si>
    <t xml:space="preserve">Partnerships </t>
  </si>
  <si>
    <t>Alphabetical</t>
  </si>
  <si>
    <t>As scored</t>
  </si>
  <si>
    <t>Alphabetic</t>
  </si>
  <si>
    <t>Running Partnership Scores</t>
  </si>
  <si>
    <t>Partnership</t>
  </si>
  <si>
    <t>Count</t>
  </si>
  <si>
    <t>Average</t>
  </si>
  <si>
    <t>Liz &amp; Philip</t>
  </si>
  <si>
    <t>maximum</t>
  </si>
  <si>
    <t>minimum</t>
  </si>
  <si>
    <t>Players</t>
  </si>
  <si>
    <t xml:space="preserve">Richard M </t>
  </si>
  <si>
    <t>Avril</t>
  </si>
  <si>
    <t>Bea</t>
  </si>
  <si>
    <t>Bernard</t>
  </si>
  <si>
    <t>Bernie</t>
  </si>
  <si>
    <t>Beryl</t>
  </si>
  <si>
    <t>Betty</t>
  </si>
  <si>
    <t>Bill</t>
  </si>
  <si>
    <t>Bob</t>
  </si>
  <si>
    <t>Carole</t>
  </si>
  <si>
    <t>Carolyn</t>
  </si>
  <si>
    <t>Colin</t>
  </si>
  <si>
    <t>Dale</t>
  </si>
  <si>
    <t>Eugene</t>
  </si>
  <si>
    <t>Evan</t>
  </si>
  <si>
    <t>Graham</t>
  </si>
  <si>
    <t>Grant</t>
  </si>
  <si>
    <t>Hugh</t>
  </si>
  <si>
    <t>John</t>
  </si>
  <si>
    <t>Jonathan</t>
  </si>
  <si>
    <t>Joy</t>
  </si>
  <si>
    <t>Kirsten</t>
  </si>
  <si>
    <t>Leonie</t>
  </si>
  <si>
    <t>Liz</t>
  </si>
  <si>
    <t>Margaret</t>
  </si>
  <si>
    <t>Mary-Jean</t>
  </si>
  <si>
    <t>Murray</t>
  </si>
  <si>
    <t>Ngaire</t>
  </si>
  <si>
    <t>Philip</t>
  </si>
  <si>
    <t>Rex</t>
  </si>
  <si>
    <t>Rosemary</t>
  </si>
  <si>
    <t>Tom</t>
  </si>
  <si>
    <t>Zlata</t>
  </si>
  <si>
    <t>Bernard &amp; Carole</t>
  </si>
  <si>
    <t>Richard S</t>
  </si>
  <si>
    <t>Phil O</t>
  </si>
  <si>
    <t>Avril &amp; Mary-Jean</t>
  </si>
  <si>
    <t>Joy &amp; Mary-Jean</t>
  </si>
  <si>
    <t>players = (TOT - PH)*2</t>
  </si>
  <si>
    <t>Carol C &amp; Philip</t>
  </si>
  <si>
    <t>Ann &amp; Phil O</t>
  </si>
  <si>
    <t>Player</t>
  </si>
  <si>
    <t>Ann</t>
  </si>
  <si>
    <t>Alistair</t>
  </si>
  <si>
    <t>Karen</t>
  </si>
  <si>
    <t>Christina</t>
  </si>
  <si>
    <t>Diane</t>
  </si>
  <si>
    <t>Ally</t>
  </si>
  <si>
    <t>Richard M</t>
  </si>
  <si>
    <t>Carol C</t>
  </si>
  <si>
    <t>TOT</t>
  </si>
  <si>
    <t>All Scores are entered in COLUMNS C &amp; D - columns F &amp; G are formulas, H to M are done by hand</t>
  </si>
  <si>
    <t>week</t>
  </si>
  <si>
    <t>EASTER</t>
  </si>
  <si>
    <t>ALL</t>
  </si>
  <si>
    <t>REGULAR</t>
  </si>
  <si>
    <t>RANDOM</t>
  </si>
  <si>
    <t>Insert cells (COLUMNS C to M) *not ROWS* below here to add another week scores</t>
  </si>
  <si>
    <t>Thursday 1st October 2009</t>
  </si>
  <si>
    <t>Murray &amp; Carolyn</t>
  </si>
  <si>
    <t>Carolyn &amp; Murray</t>
  </si>
  <si>
    <t>Mary-Jean &amp; Phil</t>
  </si>
  <si>
    <t>Avril &amp; Hugh</t>
  </si>
  <si>
    <t>Bernie &amp; Ngaire</t>
  </si>
  <si>
    <t>Evan &amp; Bob</t>
  </si>
  <si>
    <t>Graham &amp; Bill</t>
  </si>
  <si>
    <t>Bea &amp; Tom</t>
  </si>
  <si>
    <t>Joy &amp; Betty</t>
  </si>
  <si>
    <t>Carole &amp; Rex</t>
  </si>
  <si>
    <t>Phantom</t>
  </si>
  <si>
    <t>Ann &amp; Kirsten</t>
  </si>
  <si>
    <t>Kirsten &amp; Ann</t>
  </si>
  <si>
    <t>Mary-Jean &amp; Phil O</t>
  </si>
  <si>
    <t>Bob &amp; Evan</t>
  </si>
  <si>
    <t>Bill &amp; Graham</t>
  </si>
  <si>
    <t>Betty &amp; Joy</t>
  </si>
  <si>
    <t>Dale &amp; Bernie P</t>
  </si>
  <si>
    <t>Evan &amp; Richard M</t>
  </si>
  <si>
    <t>Thursday 8th October 2009</t>
  </si>
  <si>
    <t>Graham &amp; Evan</t>
  </si>
  <si>
    <t>Beryl &amp; Eugene</t>
  </si>
  <si>
    <t>Colin &amp; Avril</t>
  </si>
  <si>
    <t>Evan &amp; Graham</t>
  </si>
  <si>
    <t>Avril &amp; Colin</t>
  </si>
  <si>
    <t>Thursday 15th October 2009</t>
  </si>
  <si>
    <t>Thursday 22nd October 2009</t>
  </si>
  <si>
    <t>Graham &amp; Colin</t>
  </si>
  <si>
    <t>Jonathan &amp; Evan</t>
  </si>
  <si>
    <t>Grant &amp; John</t>
  </si>
  <si>
    <t>Colin &amp; Graham</t>
  </si>
  <si>
    <t xml:space="preserve">North - South </t>
  </si>
  <si>
    <t xml:space="preserve">East - West </t>
  </si>
  <si>
    <t>Thursday 29th October 2009</t>
  </si>
  <si>
    <t>Colin &amp; Evan</t>
  </si>
  <si>
    <t>Mary-Jean &amp; Murray</t>
  </si>
  <si>
    <t>Kirsten &amp; Tom</t>
  </si>
  <si>
    <t>Margaret &amp; Ngaire</t>
  </si>
  <si>
    <t>Thursday 5th November 2009</t>
  </si>
  <si>
    <t>Howell (All)</t>
  </si>
  <si>
    <t>Margaret &amp; Beryl</t>
  </si>
  <si>
    <t>SCRATCH GAMES (10)</t>
  </si>
  <si>
    <t>Thursday 12th November 2009</t>
  </si>
  <si>
    <t>Eugene &amp; Ann</t>
  </si>
  <si>
    <t>Thursday 19th November 2009</t>
  </si>
  <si>
    <t>Murray &amp; Evan</t>
  </si>
  <si>
    <t>ALL GAMES (42)</t>
  </si>
  <si>
    <t>REGULAR GAMES (32)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</si>
</sst>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0" fontId="0" fillId="0" borderId="0" xfId="0" applyNumberFormat="1"/>
    <xf numFmtId="0" fontId="0" fillId="2" borderId="0" xfId="0" applyFill="1"/>
    <xf numFmtId="0" fontId="0" fillId="3" borderId="0" xfId="0" applyFill="1"/>
    <xf numFmtId="164" fontId="0" fillId="0" borderId="0" xfId="1" applyNumberFormat="1" applyFont="1"/>
    <xf numFmtId="0" fontId="0" fillId="4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0" borderId="5" xfId="0" applyBorder="1"/>
    <xf numFmtId="10" fontId="0" fillId="4" borderId="0" xfId="0" applyNumberFormat="1" applyFill="1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10" fontId="0" fillId="0" borderId="0" xfId="1" applyNumberFormat="1" applyFont="1"/>
    <xf numFmtId="10" fontId="0" fillId="4" borderId="0" xfId="0" applyNumberFormat="1" applyFill="1"/>
    <xf numFmtId="15" fontId="0" fillId="0" borderId="0" xfId="0" applyNumberFormat="1"/>
    <xf numFmtId="10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747"/>
  <sheetViews>
    <sheetView tabSelected="1" workbookViewId="0">
      <selection activeCell="AB9" sqref="AB9"/>
    </sheetView>
  </sheetViews>
  <sheetFormatPr defaultRowHeight="15"/>
  <cols>
    <col min="1" max="1" width="4.7109375" customWidth="1"/>
    <col min="2" max="2" width="3.42578125" customWidth="1"/>
    <col min="3" max="3" width="26.140625" customWidth="1"/>
    <col min="6" max="6" width="21.7109375" customWidth="1"/>
    <col min="8" max="8" width="11.28515625" customWidth="1"/>
    <col min="10" max="10" width="11.28515625" customWidth="1"/>
    <col min="13" max="13" width="10.140625" bestFit="1" customWidth="1"/>
    <col min="14" max="14" width="17.5703125" customWidth="1"/>
    <col min="15" max="15" width="23.42578125" customWidth="1"/>
    <col min="16" max="16" width="20.42578125" bestFit="1" customWidth="1"/>
    <col min="19" max="19" width="20" customWidth="1"/>
    <col min="23" max="23" width="16.140625" customWidth="1"/>
    <col min="25" max="25" width="12" customWidth="1"/>
    <col min="26" max="26" width="9" customWidth="1"/>
    <col min="27" max="27" width="12" customWidth="1"/>
    <col min="33" max="33" width="11.5703125" customWidth="1"/>
    <col min="34" max="34" width="8.5703125" customWidth="1"/>
    <col min="35" max="35" width="11.140625" bestFit="1" customWidth="1"/>
  </cols>
  <sheetData>
    <row r="1" spans="3:35">
      <c r="C1" t="s">
        <v>336</v>
      </c>
      <c r="F1" t="s">
        <v>337</v>
      </c>
      <c r="O1" s="2" t="s">
        <v>247</v>
      </c>
      <c r="P1" s="2"/>
      <c r="S1" t="s">
        <v>338</v>
      </c>
      <c r="W1" s="2" t="s">
        <v>247</v>
      </c>
      <c r="Y1" t="s">
        <v>451</v>
      </c>
      <c r="AC1" t="s">
        <v>452</v>
      </c>
      <c r="AG1" t="s">
        <v>446</v>
      </c>
    </row>
    <row r="2" spans="3:35">
      <c r="C2" s="3" t="s">
        <v>397</v>
      </c>
      <c r="D2" s="3"/>
      <c r="E2" s="3"/>
      <c r="F2" s="3"/>
      <c r="G2" s="3"/>
      <c r="H2" s="3"/>
      <c r="I2" s="3"/>
      <c r="J2" s="3"/>
      <c r="K2" s="3"/>
      <c r="L2" s="3"/>
      <c r="M2" s="3"/>
      <c r="O2" s="2" t="s">
        <v>334</v>
      </c>
      <c r="P2" s="2" t="s">
        <v>335</v>
      </c>
      <c r="S2" t="s">
        <v>339</v>
      </c>
      <c r="T2" t="s">
        <v>340</v>
      </c>
      <c r="U2" t="s">
        <v>341</v>
      </c>
      <c r="W2" s="2" t="s">
        <v>345</v>
      </c>
      <c r="Y2" t="s">
        <v>387</v>
      </c>
      <c r="Z2" t="s">
        <v>340</v>
      </c>
      <c r="AA2" t="s">
        <v>341</v>
      </c>
      <c r="AC2" t="s">
        <v>387</v>
      </c>
      <c r="AD2" t="s">
        <v>340</v>
      </c>
      <c r="AE2" t="s">
        <v>341</v>
      </c>
      <c r="AG2" t="s">
        <v>387</v>
      </c>
      <c r="AH2" t="s">
        <v>340</v>
      </c>
      <c r="AI2" t="s">
        <v>341</v>
      </c>
    </row>
    <row r="3" spans="3:35">
      <c r="C3" s="5" t="s">
        <v>403</v>
      </c>
      <c r="D3" s="5"/>
      <c r="E3" s="5"/>
      <c r="F3" s="5"/>
      <c r="G3" s="5"/>
      <c r="H3" s="3" t="s">
        <v>400</v>
      </c>
      <c r="I3" s="3"/>
      <c r="J3" s="3" t="s">
        <v>401</v>
      </c>
      <c r="K3" s="3"/>
      <c r="L3" s="3" t="s">
        <v>402</v>
      </c>
      <c r="M3" s="3"/>
      <c r="O3" t="s">
        <v>248</v>
      </c>
      <c r="P3" t="s">
        <v>248</v>
      </c>
      <c r="S3" t="s">
        <v>307</v>
      </c>
      <c r="T3">
        <f t="shared" ref="T3:T34" si="0">COUNTIF($F$3:$F$741,S3)</f>
        <v>2</v>
      </c>
      <c r="U3" s="4">
        <f t="shared" ref="U3:U34" si="1">SUMIF($F$3:$F$741,$S3,$G$3:$G$741)/$T3</f>
        <v>0.70550000000000002</v>
      </c>
      <c r="V3" s="4"/>
      <c r="W3" t="s">
        <v>389</v>
      </c>
      <c r="Y3" t="s">
        <v>381</v>
      </c>
      <c r="Z3">
        <f t="shared" ref="Z3:Z44" si="2">COUNTIF($H$3:$H$744,Y3)+COUNTIF($I$3:$I$744,Y3)</f>
        <v>38</v>
      </c>
      <c r="AA3" s="4">
        <f t="shared" ref="AA3:AA44" si="3">IF(Z3=0,0,(SUMIF($H$3:$H$744,Y3,$G$3:$G$744)+SUMIF($I$3:$I$744,Y3,$G$3:$G$744))/Z3)</f>
        <v>0.56789473684210523</v>
      </c>
      <c r="AC3" t="s">
        <v>361</v>
      </c>
      <c r="AD3">
        <f t="shared" ref="AD3:AD44" si="4">COUNTIF($J$3:$J$744,AC3)+COUNTIF($K$3:$K$744,AC3)</f>
        <v>16</v>
      </c>
      <c r="AE3" s="24">
        <f t="shared" ref="AE3:AE44" si="5">IF(AD3=0,0,(SUMIF($J$3:$J$744,AC3,$G$3:$G$744)+SUMIF($K$3:$K$744,AC3,$G$3:$G$744))/AD3)</f>
        <v>0.56725000000000003</v>
      </c>
      <c r="AG3" t="s">
        <v>372</v>
      </c>
      <c r="AH3">
        <f t="shared" ref="AH3:AH44" si="6">COUNTIF($L$3:$L$744,AG3)+COUNTIF($M$3:$M$744,AG3)</f>
        <v>6</v>
      </c>
      <c r="AI3" s="4">
        <f t="shared" ref="AI3:AI44" si="7">IF(AH3=0,0,(SUMIF($L$3:$L$744,AG3,$G$3:$G$744)+SUMIF($M$3:$M$744,AG3,$G$3:$G$744))/AH3)</f>
        <v>0.58811666666666673</v>
      </c>
    </row>
    <row r="4" spans="3:35">
      <c r="C4" s="6"/>
      <c r="D4" s="7"/>
      <c r="E4" s="7"/>
      <c r="F4" s="7"/>
      <c r="G4" s="7"/>
      <c r="H4" s="7"/>
      <c r="I4" s="7"/>
      <c r="J4" s="7"/>
      <c r="K4" s="7"/>
      <c r="L4" s="7"/>
      <c r="M4" s="8"/>
      <c r="O4" t="s">
        <v>136</v>
      </c>
      <c r="P4" t="s">
        <v>136</v>
      </c>
      <c r="S4" t="s">
        <v>137</v>
      </c>
      <c r="T4">
        <f t="shared" si="0"/>
        <v>1</v>
      </c>
      <c r="U4" s="4">
        <f t="shared" si="1"/>
        <v>0.70099999999999996</v>
      </c>
      <c r="W4" t="s">
        <v>393</v>
      </c>
      <c r="Y4" t="s">
        <v>372</v>
      </c>
      <c r="Z4">
        <f t="shared" si="2"/>
        <v>35</v>
      </c>
      <c r="AA4" s="4">
        <f t="shared" si="3"/>
        <v>0.56350571428571417</v>
      </c>
      <c r="AC4" t="s">
        <v>381</v>
      </c>
      <c r="AD4">
        <f t="shared" si="4"/>
        <v>29</v>
      </c>
      <c r="AE4" s="24">
        <f t="shared" si="5"/>
        <v>0.56658620689655159</v>
      </c>
      <c r="AG4" t="s">
        <v>381</v>
      </c>
      <c r="AH4">
        <f t="shared" si="6"/>
        <v>9</v>
      </c>
      <c r="AI4" s="24">
        <f t="shared" si="7"/>
        <v>0.57211111111111101</v>
      </c>
    </row>
    <row r="5" spans="3:35"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O5" t="s">
        <v>91</v>
      </c>
      <c r="P5" t="s">
        <v>91</v>
      </c>
      <c r="S5" t="s">
        <v>90</v>
      </c>
      <c r="T5">
        <f t="shared" si="0"/>
        <v>1</v>
      </c>
      <c r="U5" s="4">
        <f t="shared" si="1"/>
        <v>0.68799999999999994</v>
      </c>
      <c r="W5" t="s">
        <v>388</v>
      </c>
      <c r="Y5" t="s">
        <v>361</v>
      </c>
      <c r="Z5">
        <f t="shared" si="2"/>
        <v>22</v>
      </c>
      <c r="AA5" s="4">
        <f t="shared" si="3"/>
        <v>0.56068181818181817</v>
      </c>
      <c r="AC5" t="s">
        <v>365</v>
      </c>
      <c r="AD5">
        <f t="shared" si="4"/>
        <v>24</v>
      </c>
      <c r="AE5" s="4">
        <f t="shared" si="5"/>
        <v>0.56358333333333344</v>
      </c>
      <c r="AG5" t="s">
        <v>349</v>
      </c>
      <c r="AH5">
        <f t="shared" si="6"/>
        <v>6</v>
      </c>
      <c r="AI5" s="24">
        <f t="shared" si="7"/>
        <v>0.5718333333333333</v>
      </c>
    </row>
    <row r="6" spans="3:35">
      <c r="C6" s="12" t="s">
        <v>449</v>
      </c>
      <c r="D6" s="13"/>
      <c r="E6" s="10"/>
      <c r="F6" s="10"/>
      <c r="G6" s="10"/>
      <c r="H6" s="10"/>
      <c r="I6" s="10"/>
      <c r="J6" s="10"/>
      <c r="K6" s="10"/>
      <c r="L6" s="10"/>
      <c r="M6" s="11"/>
      <c r="O6" t="s">
        <v>78</v>
      </c>
      <c r="P6" t="s">
        <v>78</v>
      </c>
      <c r="S6" t="s">
        <v>262</v>
      </c>
      <c r="T6">
        <f t="shared" si="0"/>
        <v>2</v>
      </c>
      <c r="U6" s="4">
        <f t="shared" si="1"/>
        <v>0.66549999999999998</v>
      </c>
      <c r="W6" t="s">
        <v>347</v>
      </c>
      <c r="Y6" t="s">
        <v>365</v>
      </c>
      <c r="Z6">
        <f t="shared" si="2"/>
        <v>26</v>
      </c>
      <c r="AA6" s="4">
        <f t="shared" si="3"/>
        <v>0.55865384615384628</v>
      </c>
      <c r="AC6" t="s">
        <v>364</v>
      </c>
      <c r="AD6">
        <f t="shared" si="4"/>
        <v>28</v>
      </c>
      <c r="AE6" s="4">
        <f t="shared" si="5"/>
        <v>0.55874999999999997</v>
      </c>
      <c r="AG6" t="s">
        <v>352</v>
      </c>
      <c r="AH6">
        <f t="shared" si="6"/>
        <v>9</v>
      </c>
      <c r="AI6" s="4">
        <f t="shared" si="7"/>
        <v>0.56333333333333335</v>
      </c>
    </row>
    <row r="7" spans="3:35">
      <c r="C7" s="12" t="s">
        <v>436</v>
      </c>
      <c r="D7" s="25"/>
      <c r="E7" s="10"/>
      <c r="F7" s="10"/>
      <c r="G7" s="10"/>
      <c r="H7" s="10"/>
      <c r="I7" s="10"/>
      <c r="J7" s="10"/>
      <c r="K7" s="10"/>
      <c r="L7" s="10"/>
      <c r="M7" s="11"/>
      <c r="O7" t="s">
        <v>42</v>
      </c>
      <c r="P7" t="s">
        <v>42</v>
      </c>
      <c r="S7" t="s">
        <v>321</v>
      </c>
      <c r="T7">
        <f t="shared" si="0"/>
        <v>1</v>
      </c>
      <c r="U7" s="4">
        <f t="shared" si="1"/>
        <v>0.66300000000000003</v>
      </c>
      <c r="W7" t="s">
        <v>348</v>
      </c>
      <c r="Y7" t="s">
        <v>364</v>
      </c>
      <c r="Z7">
        <f t="shared" si="2"/>
        <v>35</v>
      </c>
      <c r="AA7" s="4">
        <f t="shared" si="3"/>
        <v>0.55228571428571427</v>
      </c>
      <c r="AC7" t="s">
        <v>372</v>
      </c>
      <c r="AD7">
        <f t="shared" si="4"/>
        <v>29</v>
      </c>
      <c r="AE7" s="4">
        <f t="shared" si="5"/>
        <v>0.5584137931034483</v>
      </c>
      <c r="AG7" t="s">
        <v>361</v>
      </c>
      <c r="AH7">
        <f t="shared" si="6"/>
        <v>6</v>
      </c>
      <c r="AI7" s="24">
        <f t="shared" si="7"/>
        <v>0.54316666666666669</v>
      </c>
    </row>
    <row r="8" spans="3:35">
      <c r="C8" s="12" t="s">
        <v>41</v>
      </c>
      <c r="D8" s="16">
        <v>0.6</v>
      </c>
      <c r="E8" s="10"/>
      <c r="F8" s="14" t="str">
        <f t="shared" ref="F8:F14" si="8">VLOOKUP(C8,$O$3:$P$239,2,FALSE)</f>
        <v>Carol C &amp; Richard S</v>
      </c>
      <c r="G8" s="17">
        <f t="shared" ref="G8:G14" si="9">IF(D8=0,"",D8)</f>
        <v>0.6</v>
      </c>
      <c r="H8" s="10" t="str">
        <f>LEFT(F8,FIND("&amp;",F8)-2)</f>
        <v>Carol C</v>
      </c>
      <c r="I8" s="10" t="str">
        <f>RIGHT(F8,LEN(F8)-FIND("&amp;",F8)-1)</f>
        <v>Richard S</v>
      </c>
      <c r="J8" s="10" t="str">
        <f>H8</f>
        <v>Carol C</v>
      </c>
      <c r="K8" s="10" t="str">
        <f>I8</f>
        <v>Richard S</v>
      </c>
      <c r="L8" s="10"/>
      <c r="M8" s="11"/>
      <c r="O8" t="s">
        <v>166</v>
      </c>
      <c r="P8" t="s">
        <v>166</v>
      </c>
      <c r="S8" t="s">
        <v>316</v>
      </c>
      <c r="T8">
        <f t="shared" si="0"/>
        <v>1</v>
      </c>
      <c r="U8" s="4">
        <f t="shared" si="1"/>
        <v>0.65</v>
      </c>
      <c r="W8" t="s">
        <v>349</v>
      </c>
      <c r="Y8" t="s">
        <v>349</v>
      </c>
      <c r="Z8">
        <f t="shared" si="2"/>
        <v>31</v>
      </c>
      <c r="AA8" s="4">
        <f t="shared" si="3"/>
        <v>0.54683870967741943</v>
      </c>
      <c r="AC8" t="s">
        <v>349</v>
      </c>
      <c r="AD8">
        <f t="shared" si="4"/>
        <v>25</v>
      </c>
      <c r="AE8" s="4">
        <f t="shared" si="5"/>
        <v>0.54083999999999999</v>
      </c>
      <c r="AG8" t="s">
        <v>356</v>
      </c>
      <c r="AH8">
        <f t="shared" si="6"/>
        <v>9</v>
      </c>
      <c r="AI8" s="4">
        <f t="shared" si="7"/>
        <v>0.53363333333333329</v>
      </c>
    </row>
    <row r="9" spans="3:35">
      <c r="C9" s="12" t="s">
        <v>84</v>
      </c>
      <c r="D9" s="16">
        <v>0.53100000000000003</v>
      </c>
      <c r="E9" s="10"/>
      <c r="F9" s="14" t="str">
        <f t="shared" si="8"/>
        <v>Bernard &amp; Betty</v>
      </c>
      <c r="G9" s="17">
        <f t="shared" si="9"/>
        <v>0.53100000000000003</v>
      </c>
      <c r="H9" s="10" t="str">
        <f t="shared" ref="H9:H14" si="10">LEFT(F9,FIND("&amp;",F9)-2)</f>
        <v>Bernard</v>
      </c>
      <c r="I9" s="10" t="str">
        <f>RIGHT(F9,LEN(F9)-FIND("&amp;",F9)-1)</f>
        <v>Betty</v>
      </c>
      <c r="J9" s="10" t="str">
        <f t="shared" ref="J9:J14" si="11">H9</f>
        <v>Bernard</v>
      </c>
      <c r="K9" s="10" t="str">
        <f t="shared" ref="K9:K14" si="12">I9</f>
        <v>Betty</v>
      </c>
      <c r="L9" s="10"/>
      <c r="M9" s="11"/>
      <c r="O9" t="s">
        <v>118</v>
      </c>
      <c r="P9" t="s">
        <v>386</v>
      </c>
      <c r="S9" t="s">
        <v>439</v>
      </c>
      <c r="T9">
        <f t="shared" si="0"/>
        <v>1</v>
      </c>
      <c r="U9" s="4">
        <f t="shared" si="1"/>
        <v>0.63300000000000001</v>
      </c>
      <c r="W9" t="s">
        <v>350</v>
      </c>
      <c r="Y9" t="s">
        <v>352</v>
      </c>
      <c r="Z9">
        <f t="shared" si="2"/>
        <v>39</v>
      </c>
      <c r="AA9" s="4">
        <f t="shared" si="3"/>
        <v>0.54074358974358971</v>
      </c>
      <c r="AC9" t="s">
        <v>376</v>
      </c>
      <c r="AD9">
        <f t="shared" si="4"/>
        <v>30</v>
      </c>
      <c r="AE9" s="4">
        <f t="shared" si="5"/>
        <v>0.53733333333333333</v>
      </c>
      <c r="AG9" t="s">
        <v>367</v>
      </c>
      <c r="AH9">
        <f t="shared" si="6"/>
        <v>7</v>
      </c>
      <c r="AI9" s="24">
        <f t="shared" si="7"/>
        <v>0.52728571428571425</v>
      </c>
    </row>
    <row r="10" spans="3:35">
      <c r="C10" s="12" t="s">
        <v>450</v>
      </c>
      <c r="D10" s="16">
        <v>0.52500000000000002</v>
      </c>
      <c r="E10" s="10"/>
      <c r="F10" s="14" t="str">
        <f t="shared" si="8"/>
        <v>Evan &amp; Murray</v>
      </c>
      <c r="G10" s="17">
        <f t="shared" si="9"/>
        <v>0.52500000000000002</v>
      </c>
      <c r="H10" s="10" t="str">
        <f t="shared" si="10"/>
        <v>Evan</v>
      </c>
      <c r="I10" s="10" t="str">
        <f t="shared" ref="I10:I14" si="13">RIGHT(F10,LEN(F10)-FIND("&amp;",F10)-1)</f>
        <v>Murray</v>
      </c>
      <c r="J10" s="10" t="str">
        <f t="shared" si="11"/>
        <v>Evan</v>
      </c>
      <c r="K10" s="10" t="str">
        <f t="shared" si="12"/>
        <v>Murray</v>
      </c>
      <c r="L10" s="10"/>
      <c r="M10" s="11"/>
      <c r="O10" t="s">
        <v>60</v>
      </c>
      <c r="P10" t="s">
        <v>248</v>
      </c>
      <c r="S10" t="s">
        <v>185</v>
      </c>
      <c r="T10">
        <f t="shared" si="0"/>
        <v>2</v>
      </c>
      <c r="U10" s="4">
        <f t="shared" si="1"/>
        <v>0.63050000000000006</v>
      </c>
      <c r="W10" t="s">
        <v>351</v>
      </c>
      <c r="Y10" t="s">
        <v>366</v>
      </c>
      <c r="Z10">
        <f t="shared" si="2"/>
        <v>33</v>
      </c>
      <c r="AA10" s="4">
        <f t="shared" si="3"/>
        <v>0.53093939393939393</v>
      </c>
      <c r="AC10" t="s">
        <v>366</v>
      </c>
      <c r="AD10">
        <f t="shared" si="4"/>
        <v>26</v>
      </c>
      <c r="AE10" s="4">
        <f t="shared" si="5"/>
        <v>0.53623076923076918</v>
      </c>
      <c r="AG10" t="s">
        <v>364</v>
      </c>
      <c r="AH10">
        <f t="shared" si="6"/>
        <v>7</v>
      </c>
      <c r="AI10" s="4">
        <f t="shared" si="7"/>
        <v>0.52642857142857147</v>
      </c>
    </row>
    <row r="11" spans="3:35">
      <c r="C11" s="12" t="s">
        <v>134</v>
      </c>
      <c r="D11" s="16">
        <v>0.5</v>
      </c>
      <c r="E11" s="10"/>
      <c r="F11" s="14" t="str">
        <f t="shared" si="8"/>
        <v>Bea &amp; Leonie</v>
      </c>
      <c r="G11" s="17">
        <f t="shared" si="9"/>
        <v>0.5</v>
      </c>
      <c r="H11" s="10" t="str">
        <f t="shared" si="10"/>
        <v>Bea</v>
      </c>
      <c r="I11" s="10" t="str">
        <f t="shared" si="13"/>
        <v>Leonie</v>
      </c>
      <c r="J11" s="10" t="str">
        <f t="shared" si="11"/>
        <v>Bea</v>
      </c>
      <c r="K11" s="10" t="str">
        <f t="shared" si="12"/>
        <v>Leonie</v>
      </c>
      <c r="L11" s="10"/>
      <c r="M11" s="11"/>
      <c r="O11" t="s">
        <v>201</v>
      </c>
      <c r="P11" t="s">
        <v>248</v>
      </c>
      <c r="S11" s="14" t="s">
        <v>406</v>
      </c>
      <c r="T11">
        <f t="shared" si="0"/>
        <v>2</v>
      </c>
      <c r="U11" s="4">
        <f t="shared" si="1"/>
        <v>0.62634999999999996</v>
      </c>
      <c r="W11" t="s">
        <v>352</v>
      </c>
      <c r="Y11" t="s">
        <v>395</v>
      </c>
      <c r="Z11">
        <f t="shared" si="2"/>
        <v>29</v>
      </c>
      <c r="AA11" s="4">
        <f t="shared" si="3"/>
        <v>0.52748275862068972</v>
      </c>
      <c r="AC11" t="s">
        <v>352</v>
      </c>
      <c r="AD11">
        <f t="shared" si="4"/>
        <v>30</v>
      </c>
      <c r="AE11" s="4">
        <f t="shared" si="5"/>
        <v>0.5339666666666667</v>
      </c>
      <c r="AG11" t="s">
        <v>354</v>
      </c>
      <c r="AH11">
        <f t="shared" si="6"/>
        <v>9</v>
      </c>
      <c r="AI11" s="4">
        <f t="shared" si="7"/>
        <v>0.52488888888888896</v>
      </c>
    </row>
    <row r="12" spans="3:35">
      <c r="C12" s="12" t="s">
        <v>448</v>
      </c>
      <c r="D12" s="16">
        <v>0.47499999999999998</v>
      </c>
      <c r="E12" s="10"/>
      <c r="F12" s="14" t="str">
        <f t="shared" si="8"/>
        <v>Ann &amp; Eugene</v>
      </c>
      <c r="G12" s="17">
        <f t="shared" si="9"/>
        <v>0.47499999999999998</v>
      </c>
      <c r="H12" s="10" t="str">
        <f t="shared" si="10"/>
        <v>Ann</v>
      </c>
      <c r="I12" s="10" t="str">
        <f t="shared" si="13"/>
        <v>Eugene</v>
      </c>
      <c r="J12" s="10" t="str">
        <f t="shared" si="11"/>
        <v>Ann</v>
      </c>
      <c r="K12" s="10" t="str">
        <f t="shared" si="12"/>
        <v>Eugene</v>
      </c>
      <c r="L12" s="10"/>
      <c r="M12" s="11"/>
      <c r="O12" t="s">
        <v>1</v>
      </c>
      <c r="P12" t="s">
        <v>429</v>
      </c>
      <c r="S12" t="s">
        <v>141</v>
      </c>
      <c r="T12">
        <f t="shared" si="0"/>
        <v>1</v>
      </c>
      <c r="U12" s="4">
        <f t="shared" si="1"/>
        <v>0.625</v>
      </c>
      <c r="W12" t="s">
        <v>353</v>
      </c>
      <c r="Y12" t="s">
        <v>376</v>
      </c>
      <c r="Z12">
        <f t="shared" si="2"/>
        <v>37</v>
      </c>
      <c r="AA12" s="24">
        <f t="shared" si="3"/>
        <v>0.52618918918918922</v>
      </c>
      <c r="AC12" t="s">
        <v>395</v>
      </c>
      <c r="AD12">
        <f t="shared" si="4"/>
        <v>27</v>
      </c>
      <c r="AE12" s="4">
        <f t="shared" si="5"/>
        <v>0.52788888888888885</v>
      </c>
      <c r="AG12" t="s">
        <v>347</v>
      </c>
      <c r="AH12">
        <f t="shared" si="6"/>
        <v>6</v>
      </c>
      <c r="AI12" s="24">
        <f t="shared" si="7"/>
        <v>0.52233333333333343</v>
      </c>
    </row>
    <row r="13" spans="3:35">
      <c r="C13" s="12" t="s">
        <v>88</v>
      </c>
      <c r="D13" s="16">
        <v>0.47099999999999997</v>
      </c>
      <c r="E13" s="10"/>
      <c r="F13" s="14" t="str">
        <f t="shared" si="8"/>
        <v>Alistair &amp; Bill</v>
      </c>
      <c r="G13" s="17">
        <f t="shared" si="9"/>
        <v>0.47099999999999997</v>
      </c>
      <c r="H13" s="10" t="str">
        <f t="shared" si="10"/>
        <v>Alistair</v>
      </c>
      <c r="I13" s="10" t="str">
        <f t="shared" si="13"/>
        <v>Bill</v>
      </c>
      <c r="J13" s="10" t="str">
        <f t="shared" si="11"/>
        <v>Alistair</v>
      </c>
      <c r="K13" s="10" t="str">
        <f t="shared" si="12"/>
        <v>Bill</v>
      </c>
      <c r="L13" s="10"/>
      <c r="M13" s="11"/>
      <c r="O13" t="s">
        <v>408</v>
      </c>
      <c r="P13" t="s">
        <v>408</v>
      </c>
      <c r="S13" t="s">
        <v>382</v>
      </c>
      <c r="T13">
        <f t="shared" si="0"/>
        <v>1</v>
      </c>
      <c r="U13" s="4">
        <f t="shared" si="1"/>
        <v>0.61899999999999999</v>
      </c>
      <c r="W13" t="s">
        <v>354</v>
      </c>
      <c r="Y13" t="s">
        <v>380</v>
      </c>
      <c r="Z13">
        <f t="shared" si="2"/>
        <v>29</v>
      </c>
      <c r="AA13" s="24">
        <f t="shared" si="3"/>
        <v>0.52572413793103456</v>
      </c>
      <c r="AC13" t="s">
        <v>380</v>
      </c>
      <c r="AD13">
        <f t="shared" si="4"/>
        <v>27</v>
      </c>
      <c r="AE13" s="4">
        <f t="shared" si="5"/>
        <v>0.52788888888888885</v>
      </c>
      <c r="AG13" t="s">
        <v>395</v>
      </c>
      <c r="AH13">
        <f t="shared" si="6"/>
        <v>2</v>
      </c>
      <c r="AI13" s="24">
        <f t="shared" si="7"/>
        <v>0.52200000000000002</v>
      </c>
    </row>
    <row r="14" spans="3:35">
      <c r="C14" s="12" t="s">
        <v>46</v>
      </c>
      <c r="D14" s="16">
        <v>0.39400000000000002</v>
      </c>
      <c r="E14" s="10"/>
      <c r="F14" s="14" t="str">
        <f t="shared" si="8"/>
        <v>Carole &amp; Kirsten</v>
      </c>
      <c r="G14" s="17">
        <f t="shared" si="9"/>
        <v>0.39400000000000002</v>
      </c>
      <c r="H14" s="10" t="str">
        <f t="shared" si="10"/>
        <v>Carole</v>
      </c>
      <c r="I14" s="10" t="str">
        <f t="shared" si="13"/>
        <v>Kirsten</v>
      </c>
      <c r="J14" s="10" t="str">
        <f t="shared" si="11"/>
        <v>Carole</v>
      </c>
      <c r="K14" s="10" t="str">
        <f t="shared" si="12"/>
        <v>Kirsten</v>
      </c>
      <c r="L14" s="10"/>
      <c r="M14" s="11"/>
      <c r="O14" t="s">
        <v>103</v>
      </c>
      <c r="P14" t="s">
        <v>103</v>
      </c>
      <c r="S14" t="s">
        <v>159</v>
      </c>
      <c r="T14">
        <f t="shared" si="0"/>
        <v>1</v>
      </c>
      <c r="U14" s="4">
        <f t="shared" si="1"/>
        <v>0.61899999999999999</v>
      </c>
      <c r="W14" t="s">
        <v>395</v>
      </c>
      <c r="Y14" t="s">
        <v>356</v>
      </c>
      <c r="Z14">
        <f t="shared" si="2"/>
        <v>30</v>
      </c>
      <c r="AA14" s="4">
        <f t="shared" si="3"/>
        <v>0.52249000000000001</v>
      </c>
      <c r="AC14" t="s">
        <v>374</v>
      </c>
      <c r="AD14">
        <f t="shared" si="4"/>
        <v>22</v>
      </c>
      <c r="AE14" s="4">
        <f t="shared" si="5"/>
        <v>0.52236363636363636</v>
      </c>
      <c r="AG14" t="s">
        <v>368</v>
      </c>
      <c r="AH14">
        <f t="shared" si="6"/>
        <v>5</v>
      </c>
      <c r="AI14" s="4">
        <f t="shared" si="7"/>
        <v>0.51319999999999999</v>
      </c>
    </row>
    <row r="15" spans="3:35">
      <c r="C15" s="12"/>
      <c r="D15" s="16"/>
      <c r="E15" s="10"/>
      <c r="F15" s="10"/>
      <c r="G15" s="10"/>
      <c r="H15" s="10"/>
      <c r="I15" s="10"/>
      <c r="J15" s="10"/>
      <c r="K15" s="10"/>
      <c r="L15" s="10"/>
      <c r="M15" s="11"/>
      <c r="O15" t="s">
        <v>167</v>
      </c>
      <c r="P15" t="s">
        <v>382</v>
      </c>
      <c r="S15" t="s">
        <v>267</v>
      </c>
      <c r="T15">
        <f t="shared" si="0"/>
        <v>1</v>
      </c>
      <c r="U15" s="4">
        <f t="shared" si="1"/>
        <v>0.60799999999999998</v>
      </c>
      <c r="W15" t="s">
        <v>355</v>
      </c>
      <c r="Y15" t="s">
        <v>354</v>
      </c>
      <c r="Z15">
        <f t="shared" si="2"/>
        <v>40</v>
      </c>
      <c r="AA15" s="4">
        <f t="shared" si="3"/>
        <v>0.51430000000000009</v>
      </c>
      <c r="AC15" t="s">
        <v>375</v>
      </c>
      <c r="AD15">
        <f t="shared" si="4"/>
        <v>18</v>
      </c>
      <c r="AE15" s="4">
        <f t="shared" si="5"/>
        <v>0.51822222222222214</v>
      </c>
      <c r="AG15" t="s">
        <v>357</v>
      </c>
      <c r="AH15">
        <f t="shared" si="6"/>
        <v>5</v>
      </c>
      <c r="AI15" s="4">
        <f t="shared" si="7"/>
        <v>0.51180000000000003</v>
      </c>
    </row>
    <row r="16" spans="3:35">
      <c r="C16" s="12" t="s">
        <v>437</v>
      </c>
      <c r="D16" s="13"/>
      <c r="E16" s="10"/>
      <c r="F16" s="10"/>
      <c r="G16" s="10"/>
      <c r="H16" s="10"/>
      <c r="I16" s="10"/>
      <c r="J16" s="10"/>
      <c r="K16" s="10"/>
      <c r="L16" s="10"/>
      <c r="M16" s="11"/>
      <c r="O16" t="s">
        <v>207</v>
      </c>
      <c r="P16" t="s">
        <v>207</v>
      </c>
      <c r="S16" t="s">
        <v>326</v>
      </c>
      <c r="T16">
        <f t="shared" si="0"/>
        <v>1</v>
      </c>
      <c r="U16" s="4">
        <f t="shared" si="1"/>
        <v>0.6</v>
      </c>
      <c r="W16" t="s">
        <v>356</v>
      </c>
      <c r="Y16" t="s">
        <v>375</v>
      </c>
      <c r="Z16">
        <f t="shared" si="2"/>
        <v>22</v>
      </c>
      <c r="AA16" s="4">
        <f t="shared" si="3"/>
        <v>0.51081818181818184</v>
      </c>
      <c r="AC16" t="s">
        <v>363</v>
      </c>
      <c r="AD16">
        <f t="shared" si="4"/>
        <v>25</v>
      </c>
      <c r="AE16" s="4">
        <f t="shared" si="5"/>
        <v>0.51816000000000006</v>
      </c>
      <c r="AG16" t="s">
        <v>366</v>
      </c>
      <c r="AH16">
        <f t="shared" si="6"/>
        <v>7</v>
      </c>
      <c r="AI16" s="4">
        <f t="shared" si="7"/>
        <v>0.51128571428571434</v>
      </c>
    </row>
    <row r="17" spans="3:35">
      <c r="C17" s="12" t="s">
        <v>48</v>
      </c>
      <c r="D17" s="16">
        <v>0.68300000000000005</v>
      </c>
      <c r="E17" s="10"/>
      <c r="F17" s="14" t="str">
        <f t="shared" ref="F17:F23" si="14">VLOOKUP(C17,$O$3:$P$239,2,FALSE)</f>
        <v>Joy &amp; Rosemary</v>
      </c>
      <c r="G17" s="17">
        <f t="shared" ref="G17:G23" si="15">IF(D17=0,"",D17)</f>
        <v>0.68300000000000005</v>
      </c>
      <c r="H17" s="10" t="str">
        <f>LEFT(F17,FIND("&amp;",F17)-2)</f>
        <v>Joy</v>
      </c>
      <c r="I17" s="10" t="str">
        <f>RIGHT(F17,LEN(F17)-FIND("&amp;",F17)-1)</f>
        <v>Rosemary</v>
      </c>
      <c r="J17" s="10" t="str">
        <f t="shared" ref="J17:J23" si="16">H17</f>
        <v>Joy</v>
      </c>
      <c r="K17" s="10" t="str">
        <f t="shared" ref="K17:K22" si="17">I17</f>
        <v>Rosemary</v>
      </c>
      <c r="L17" s="10"/>
      <c r="M17" s="11"/>
      <c r="O17" t="s">
        <v>52</v>
      </c>
      <c r="P17" t="s">
        <v>52</v>
      </c>
      <c r="S17" t="s">
        <v>333</v>
      </c>
      <c r="T17">
        <f t="shared" si="0"/>
        <v>1</v>
      </c>
      <c r="U17" s="4">
        <f t="shared" si="1"/>
        <v>0.6</v>
      </c>
      <c r="W17" t="s">
        <v>391</v>
      </c>
      <c r="Y17" t="s">
        <v>374</v>
      </c>
      <c r="Z17">
        <f t="shared" si="2"/>
        <v>27</v>
      </c>
      <c r="AA17" s="4">
        <f t="shared" si="3"/>
        <v>0.50937037037037047</v>
      </c>
      <c r="AC17" t="s">
        <v>373</v>
      </c>
      <c r="AD17">
        <f t="shared" si="4"/>
        <v>25</v>
      </c>
      <c r="AE17" s="4">
        <f t="shared" si="5"/>
        <v>0.51816000000000006</v>
      </c>
      <c r="AG17" t="s">
        <v>377</v>
      </c>
      <c r="AH17">
        <f t="shared" si="6"/>
        <v>9</v>
      </c>
      <c r="AI17" s="4">
        <f t="shared" si="7"/>
        <v>0.5083333333333333</v>
      </c>
    </row>
    <row r="18" spans="3:35">
      <c r="C18" s="12" t="s">
        <v>49</v>
      </c>
      <c r="D18" s="16">
        <v>0.59399999999999997</v>
      </c>
      <c r="E18" s="10"/>
      <c r="F18" s="14" t="str">
        <f t="shared" si="14"/>
        <v>John &amp; Phil O</v>
      </c>
      <c r="G18" s="17">
        <f t="shared" si="15"/>
        <v>0.59399999999999997</v>
      </c>
      <c r="H18" s="10" t="str">
        <f t="shared" ref="H18:H22" si="18">LEFT(F18,FIND("&amp;",F18)-2)</f>
        <v>John</v>
      </c>
      <c r="I18" s="10" t="str">
        <f>RIGHT(F18,LEN(F18)-FIND("&amp;",F18)-1)</f>
        <v>Phil O</v>
      </c>
      <c r="J18" s="10" t="str">
        <f t="shared" si="16"/>
        <v>John</v>
      </c>
      <c r="K18" s="10" t="str">
        <f t="shared" si="17"/>
        <v>Phil O</v>
      </c>
      <c r="L18" s="10"/>
      <c r="M18" s="11"/>
      <c r="O18" t="s">
        <v>143</v>
      </c>
      <c r="P18" t="s">
        <v>143</v>
      </c>
      <c r="S18" t="s">
        <v>231</v>
      </c>
      <c r="T18">
        <f t="shared" si="0"/>
        <v>3</v>
      </c>
      <c r="U18" s="4">
        <f t="shared" si="1"/>
        <v>0.59233333333333338</v>
      </c>
      <c r="W18" t="s">
        <v>357</v>
      </c>
      <c r="Y18" t="s">
        <v>373</v>
      </c>
      <c r="Z18">
        <f t="shared" si="2"/>
        <v>35</v>
      </c>
      <c r="AA18" s="4">
        <f t="shared" si="3"/>
        <v>0.50857142857142856</v>
      </c>
      <c r="AC18" t="s">
        <v>356</v>
      </c>
      <c r="AD18">
        <f t="shared" si="4"/>
        <v>21</v>
      </c>
      <c r="AE18" s="4">
        <f t="shared" si="5"/>
        <v>0.51771428571428568</v>
      </c>
      <c r="AG18" t="s">
        <v>360</v>
      </c>
      <c r="AH18">
        <f t="shared" si="6"/>
        <v>7</v>
      </c>
      <c r="AI18" s="4">
        <f t="shared" si="7"/>
        <v>0.50771428571428567</v>
      </c>
    </row>
    <row r="19" spans="3:35">
      <c r="C19" s="12" t="s">
        <v>50</v>
      </c>
      <c r="D19" s="16">
        <v>0.47799999999999998</v>
      </c>
      <c r="E19" s="10"/>
      <c r="F19" s="14" t="str">
        <f t="shared" si="14"/>
        <v>Bob &amp; Philip</v>
      </c>
      <c r="G19" s="17">
        <f t="shared" si="15"/>
        <v>0.47799999999999998</v>
      </c>
      <c r="H19" s="10" t="str">
        <f t="shared" si="18"/>
        <v>Bob</v>
      </c>
      <c r="I19" s="10" t="str">
        <f t="shared" ref="I19:I22" si="19">RIGHT(F19,LEN(F19)-FIND("&amp;",F19)-1)</f>
        <v>Philip</v>
      </c>
      <c r="J19" s="10" t="str">
        <f t="shared" si="16"/>
        <v>Bob</v>
      </c>
      <c r="K19" s="10" t="str">
        <f t="shared" si="17"/>
        <v>Philip</v>
      </c>
      <c r="L19" s="10"/>
      <c r="M19" s="11"/>
      <c r="O19" t="s">
        <v>220</v>
      </c>
      <c r="P19" t="s">
        <v>249</v>
      </c>
      <c r="S19" t="s">
        <v>302</v>
      </c>
      <c r="T19">
        <f t="shared" si="0"/>
        <v>1</v>
      </c>
      <c r="U19" s="4">
        <f t="shared" si="1"/>
        <v>0.59199999999999997</v>
      </c>
      <c r="W19" t="s">
        <v>358</v>
      </c>
      <c r="Y19" t="s">
        <v>347</v>
      </c>
      <c r="Z19">
        <f t="shared" si="2"/>
        <v>33</v>
      </c>
      <c r="AA19" s="4">
        <f t="shared" si="3"/>
        <v>0.50793939393939391</v>
      </c>
      <c r="AC19" t="s">
        <v>348</v>
      </c>
      <c r="AD19">
        <f t="shared" si="4"/>
        <v>16</v>
      </c>
      <c r="AE19" s="4">
        <f t="shared" si="5"/>
        <v>0.51506249999999998</v>
      </c>
      <c r="AG19" t="s">
        <v>370</v>
      </c>
      <c r="AH19">
        <f t="shared" si="6"/>
        <v>2</v>
      </c>
      <c r="AI19" s="4">
        <f t="shared" si="7"/>
        <v>0.504</v>
      </c>
    </row>
    <row r="20" spans="3:35">
      <c r="C20" s="12" t="s">
        <v>77</v>
      </c>
      <c r="D20" s="16">
        <v>0.45</v>
      </c>
      <c r="E20" s="10"/>
      <c r="F20" s="14" t="str">
        <f t="shared" si="14"/>
        <v>Colin &amp; Grant</v>
      </c>
      <c r="G20" s="17">
        <f t="shared" si="15"/>
        <v>0.45</v>
      </c>
      <c r="H20" s="10" t="str">
        <f t="shared" si="18"/>
        <v>Colin</v>
      </c>
      <c r="I20" s="10" t="str">
        <f t="shared" si="19"/>
        <v>Grant</v>
      </c>
      <c r="J20" s="10" t="str">
        <f t="shared" si="16"/>
        <v>Colin</v>
      </c>
      <c r="K20" s="10" t="str">
        <f t="shared" si="17"/>
        <v>Grant</v>
      </c>
      <c r="L20" s="10"/>
      <c r="M20" s="11"/>
      <c r="O20" t="s">
        <v>132</v>
      </c>
      <c r="P20" t="s">
        <v>132</v>
      </c>
      <c r="S20" t="s">
        <v>117</v>
      </c>
      <c r="T20">
        <f t="shared" si="0"/>
        <v>7</v>
      </c>
      <c r="U20" s="4">
        <f t="shared" si="1"/>
        <v>0.58899999999999986</v>
      </c>
      <c r="W20" t="s">
        <v>392</v>
      </c>
      <c r="Y20" t="s">
        <v>368</v>
      </c>
      <c r="Z20">
        <f t="shared" si="2"/>
        <v>20</v>
      </c>
      <c r="AA20" s="4">
        <f t="shared" si="3"/>
        <v>0.50744999999999985</v>
      </c>
      <c r="AC20" t="s">
        <v>354</v>
      </c>
      <c r="AD20">
        <f t="shared" si="4"/>
        <v>31</v>
      </c>
      <c r="AE20" s="4">
        <f t="shared" si="5"/>
        <v>0.51122580645161297</v>
      </c>
      <c r="AG20" t="s">
        <v>355</v>
      </c>
      <c r="AH20">
        <f t="shared" si="6"/>
        <v>7</v>
      </c>
      <c r="AI20" s="4">
        <f t="shared" si="7"/>
        <v>0.50371428571428567</v>
      </c>
    </row>
    <row r="21" spans="3:35">
      <c r="C21" s="12" t="s">
        <v>120</v>
      </c>
      <c r="D21" s="16">
        <v>0.439</v>
      </c>
      <c r="E21" s="10"/>
      <c r="F21" s="14" t="str">
        <f t="shared" si="14"/>
        <v>Beryl &amp; Carolyn</v>
      </c>
      <c r="G21" s="17">
        <f t="shared" si="15"/>
        <v>0.439</v>
      </c>
      <c r="H21" s="10" t="str">
        <f t="shared" si="18"/>
        <v>Beryl</v>
      </c>
      <c r="I21" s="10" t="str">
        <f t="shared" si="19"/>
        <v>Carolyn</v>
      </c>
      <c r="J21" s="10" t="str">
        <f t="shared" si="16"/>
        <v>Beryl</v>
      </c>
      <c r="K21" s="10" t="str">
        <f t="shared" si="17"/>
        <v>Carolyn</v>
      </c>
      <c r="L21" s="10"/>
      <c r="M21" s="11"/>
      <c r="O21" t="s">
        <v>101</v>
      </c>
      <c r="P21" t="s">
        <v>101</v>
      </c>
      <c r="S21" t="s">
        <v>304</v>
      </c>
      <c r="T21">
        <f t="shared" si="0"/>
        <v>1</v>
      </c>
      <c r="U21" s="4">
        <f t="shared" si="1"/>
        <v>0.58799999999999997</v>
      </c>
      <c r="W21" t="s">
        <v>359</v>
      </c>
      <c r="Y21" t="s">
        <v>390</v>
      </c>
      <c r="Z21">
        <f t="shared" si="2"/>
        <v>2</v>
      </c>
      <c r="AA21" s="4">
        <f t="shared" si="3"/>
        <v>0.50249999999999995</v>
      </c>
      <c r="AC21" t="s">
        <v>368</v>
      </c>
      <c r="AD21">
        <f t="shared" si="4"/>
        <v>15</v>
      </c>
      <c r="AE21" s="4">
        <f t="shared" si="5"/>
        <v>0.50553333333333328</v>
      </c>
      <c r="AG21" t="s">
        <v>365</v>
      </c>
      <c r="AH21">
        <f t="shared" si="6"/>
        <v>2</v>
      </c>
      <c r="AI21" s="4">
        <f t="shared" si="7"/>
        <v>0.49949999999999994</v>
      </c>
    </row>
    <row r="22" spans="3:35">
      <c r="C22" s="12" t="s">
        <v>53</v>
      </c>
      <c r="D22" s="16">
        <v>0.35599999999999998</v>
      </c>
      <c r="E22" s="10"/>
      <c r="F22" s="14" t="str">
        <f t="shared" si="14"/>
        <v>Mary-Jean &amp; Tom</v>
      </c>
      <c r="G22" s="17">
        <f t="shared" si="15"/>
        <v>0.35599999999999998</v>
      </c>
      <c r="H22" s="10" t="str">
        <f t="shared" si="18"/>
        <v>Mary-Jean</v>
      </c>
      <c r="I22" s="10" t="str">
        <f t="shared" si="19"/>
        <v>Tom</v>
      </c>
      <c r="J22" s="10" t="str">
        <f t="shared" si="16"/>
        <v>Mary-Jean</v>
      </c>
      <c r="K22" s="10" t="str">
        <f t="shared" si="17"/>
        <v>Tom</v>
      </c>
      <c r="L22" s="10"/>
      <c r="M22" s="11"/>
      <c r="O22" t="s">
        <v>202</v>
      </c>
      <c r="P22" t="s">
        <v>101</v>
      </c>
      <c r="S22" t="s">
        <v>61</v>
      </c>
      <c r="T22">
        <f t="shared" si="0"/>
        <v>1</v>
      </c>
      <c r="U22" s="4">
        <f t="shared" si="1"/>
        <v>0.58799999999999997</v>
      </c>
      <c r="W22" t="s">
        <v>360</v>
      </c>
      <c r="Y22" t="s">
        <v>392</v>
      </c>
      <c r="Z22">
        <f t="shared" si="2"/>
        <v>1</v>
      </c>
      <c r="AA22" s="4">
        <f t="shared" si="3"/>
        <v>0.5</v>
      </c>
      <c r="AC22" t="s">
        <v>347</v>
      </c>
      <c r="AD22">
        <f t="shared" si="4"/>
        <v>27</v>
      </c>
      <c r="AE22" s="4">
        <f t="shared" si="5"/>
        <v>0.50474074074074082</v>
      </c>
      <c r="AG22" t="s">
        <v>380</v>
      </c>
      <c r="AH22">
        <f t="shared" si="6"/>
        <v>2</v>
      </c>
      <c r="AI22" s="4">
        <f t="shared" si="7"/>
        <v>0.4965</v>
      </c>
    </row>
    <row r="23" spans="3:35">
      <c r="C23" s="12" t="s">
        <v>54</v>
      </c>
      <c r="D23" s="16">
        <v>0</v>
      </c>
      <c r="E23" s="10"/>
      <c r="F23" s="14" t="str">
        <f t="shared" si="14"/>
        <v>PHANTOM</v>
      </c>
      <c r="G23" s="17" t="str">
        <f t="shared" si="15"/>
        <v/>
      </c>
      <c r="H23" s="10" t="s">
        <v>54</v>
      </c>
      <c r="I23" s="10"/>
      <c r="J23" s="10" t="str">
        <f t="shared" si="16"/>
        <v>PHANTOM</v>
      </c>
      <c r="K23" s="10"/>
      <c r="L23" s="10"/>
      <c r="M23" s="11"/>
      <c r="O23" t="s">
        <v>66</v>
      </c>
      <c r="P23" t="s">
        <v>66</v>
      </c>
      <c r="S23" s="14" t="s">
        <v>419</v>
      </c>
      <c r="T23">
        <f t="shared" si="0"/>
        <v>1</v>
      </c>
      <c r="U23" s="4">
        <f t="shared" si="1"/>
        <v>0.58299999999999996</v>
      </c>
      <c r="W23" t="s">
        <v>361</v>
      </c>
      <c r="Y23" t="s">
        <v>363</v>
      </c>
      <c r="Z23">
        <f t="shared" si="2"/>
        <v>35</v>
      </c>
      <c r="AA23" s="4">
        <f t="shared" si="3"/>
        <v>0.49668571428571417</v>
      </c>
      <c r="AC23" t="s">
        <v>390</v>
      </c>
      <c r="AD23">
        <f t="shared" si="4"/>
        <v>2</v>
      </c>
      <c r="AE23" s="4">
        <f t="shared" si="5"/>
        <v>0.50249999999999995</v>
      </c>
      <c r="AG23" t="s">
        <v>371</v>
      </c>
      <c r="AH23">
        <f t="shared" si="6"/>
        <v>9</v>
      </c>
      <c r="AI23" s="4">
        <f t="shared" si="7"/>
        <v>0.49188888888888882</v>
      </c>
    </row>
    <row r="24" spans="3:35"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1"/>
      <c r="O24" t="s">
        <v>231</v>
      </c>
      <c r="P24" t="s">
        <v>231</v>
      </c>
      <c r="S24" t="s">
        <v>319</v>
      </c>
      <c r="T24">
        <f t="shared" si="0"/>
        <v>1</v>
      </c>
      <c r="U24" s="4">
        <f t="shared" si="1"/>
        <v>0.58299999999999996</v>
      </c>
      <c r="W24" t="s">
        <v>362</v>
      </c>
      <c r="Y24" t="s">
        <v>348</v>
      </c>
      <c r="Z24">
        <f t="shared" si="2"/>
        <v>22</v>
      </c>
      <c r="AA24" s="4">
        <f t="shared" si="3"/>
        <v>0.49354545454545451</v>
      </c>
      <c r="AC24" t="s">
        <v>392</v>
      </c>
      <c r="AD24">
        <f t="shared" si="4"/>
        <v>1</v>
      </c>
      <c r="AE24" s="4">
        <f t="shared" si="5"/>
        <v>0.5</v>
      </c>
      <c r="AG24" t="s">
        <v>373</v>
      </c>
      <c r="AH24">
        <f t="shared" si="6"/>
        <v>10</v>
      </c>
      <c r="AI24" s="4">
        <f t="shared" si="7"/>
        <v>0.48460000000000003</v>
      </c>
    </row>
    <row r="25" spans="3:35">
      <c r="C25" s="12" t="s">
        <v>447</v>
      </c>
      <c r="D25" s="13"/>
      <c r="E25" s="10"/>
      <c r="F25" s="10"/>
      <c r="G25" s="10"/>
      <c r="H25" s="10"/>
      <c r="I25" s="10"/>
      <c r="J25" s="10"/>
      <c r="K25" s="10"/>
      <c r="L25" s="10"/>
      <c r="M25" s="11"/>
      <c r="O25" t="s">
        <v>105</v>
      </c>
      <c r="P25" t="s">
        <v>105</v>
      </c>
      <c r="S25" t="s">
        <v>322</v>
      </c>
      <c r="T25">
        <f t="shared" si="0"/>
        <v>1</v>
      </c>
      <c r="U25" s="4">
        <f t="shared" si="1"/>
        <v>0.58299999999999996</v>
      </c>
      <c r="W25" t="s">
        <v>363</v>
      </c>
      <c r="Y25" t="s">
        <v>367</v>
      </c>
      <c r="Z25">
        <f t="shared" si="2"/>
        <v>35</v>
      </c>
      <c r="AA25" s="4">
        <f t="shared" si="3"/>
        <v>0.49082857142857139</v>
      </c>
      <c r="AC25" t="s">
        <v>367</v>
      </c>
      <c r="AD25">
        <f t="shared" si="4"/>
        <v>28</v>
      </c>
      <c r="AE25" s="4">
        <f t="shared" si="5"/>
        <v>0.48171428571428571</v>
      </c>
      <c r="AG25" t="s">
        <v>376</v>
      </c>
      <c r="AH25">
        <f t="shared" si="6"/>
        <v>7</v>
      </c>
      <c r="AI25" s="4">
        <f t="shared" si="7"/>
        <v>0.47842857142857148</v>
      </c>
    </row>
    <row r="26" spans="3:35">
      <c r="C26" s="12" t="s">
        <v>436</v>
      </c>
      <c r="D26" s="25"/>
      <c r="E26" s="10"/>
      <c r="F26" s="10"/>
      <c r="G26" s="10"/>
      <c r="H26" s="10"/>
      <c r="I26" s="10"/>
      <c r="J26" s="10"/>
      <c r="K26" s="10"/>
      <c r="L26" s="10"/>
      <c r="M26" s="11"/>
      <c r="O26" t="s">
        <v>412</v>
      </c>
      <c r="P26" t="s">
        <v>412</v>
      </c>
      <c r="S26" t="s">
        <v>264</v>
      </c>
      <c r="T26">
        <f t="shared" si="0"/>
        <v>1</v>
      </c>
      <c r="U26" s="4">
        <f t="shared" si="1"/>
        <v>0.58099999999999996</v>
      </c>
      <c r="W26" t="s">
        <v>364</v>
      </c>
      <c r="Y26" t="s">
        <v>355</v>
      </c>
      <c r="Z26">
        <f t="shared" si="2"/>
        <v>35</v>
      </c>
      <c r="AA26" s="4">
        <f t="shared" si="3"/>
        <v>0.48611428571428572</v>
      </c>
      <c r="AC26" t="s">
        <v>355</v>
      </c>
      <c r="AD26">
        <f t="shared" si="4"/>
        <v>28</v>
      </c>
      <c r="AE26" s="4">
        <f t="shared" si="5"/>
        <v>0.48171428571428571</v>
      </c>
      <c r="AG26" t="s">
        <v>375</v>
      </c>
      <c r="AH26">
        <f t="shared" si="6"/>
        <v>4</v>
      </c>
      <c r="AI26" s="4">
        <f t="shared" si="7"/>
        <v>0.47749999999999998</v>
      </c>
    </row>
    <row r="27" spans="3:35">
      <c r="C27" s="12" t="s">
        <v>405</v>
      </c>
      <c r="D27" s="16">
        <v>0.63600000000000001</v>
      </c>
      <c r="E27" s="10"/>
      <c r="F27" s="14" t="str">
        <f t="shared" ref="F27:F33" si="20">VLOOKUP(C27,$O$3:$P$239,2,FALSE)</f>
        <v>Carolyn &amp; Murray</v>
      </c>
      <c r="G27" s="17">
        <f t="shared" ref="G27:G33" si="21">IF(D27=0,"",D27)</f>
        <v>0.63600000000000001</v>
      </c>
      <c r="H27" s="10" t="str">
        <f>LEFT(F27,FIND("&amp;",F27)-2)</f>
        <v>Carolyn</v>
      </c>
      <c r="I27" s="10" t="str">
        <f>RIGHT(F27,LEN(F27)-FIND("&amp;",F27)-1)</f>
        <v>Murray</v>
      </c>
      <c r="J27" s="10" t="s">
        <v>356</v>
      </c>
      <c r="K27" s="10" t="s">
        <v>372</v>
      </c>
      <c r="L27" s="10"/>
      <c r="M27" s="11"/>
      <c r="O27" t="s">
        <v>179</v>
      </c>
      <c r="P27" t="s">
        <v>250</v>
      </c>
      <c r="S27" t="s">
        <v>328</v>
      </c>
      <c r="T27">
        <f t="shared" si="0"/>
        <v>1</v>
      </c>
      <c r="U27" s="4">
        <f t="shared" si="1"/>
        <v>0.57799999999999996</v>
      </c>
      <c r="W27" t="s">
        <v>365</v>
      </c>
      <c r="Y27" t="s">
        <v>360</v>
      </c>
      <c r="Z27">
        <f t="shared" si="2"/>
        <v>28</v>
      </c>
      <c r="AA27" s="4">
        <f t="shared" si="3"/>
        <v>0.48482142857142857</v>
      </c>
      <c r="AC27" t="s">
        <v>360</v>
      </c>
      <c r="AD27">
        <f t="shared" si="4"/>
        <v>21</v>
      </c>
      <c r="AE27" s="4">
        <f t="shared" si="5"/>
        <v>0.47719047619047622</v>
      </c>
      <c r="AG27" t="s">
        <v>353</v>
      </c>
      <c r="AH27">
        <f t="shared" si="6"/>
        <v>6</v>
      </c>
      <c r="AI27" s="4">
        <f t="shared" si="7"/>
        <v>0.47449999999999998</v>
      </c>
    </row>
    <row r="28" spans="3:35">
      <c r="C28" s="12" t="s">
        <v>46</v>
      </c>
      <c r="D28" s="16">
        <v>0.61899999999999999</v>
      </c>
      <c r="E28" s="10" t="s">
        <v>0</v>
      </c>
      <c r="F28" s="14" t="str">
        <f t="shared" si="20"/>
        <v>Carole &amp; Kirsten</v>
      </c>
      <c r="G28" s="17">
        <f t="shared" si="21"/>
        <v>0.61899999999999999</v>
      </c>
      <c r="H28" s="10" t="str">
        <f t="shared" ref="H28:H33" si="22">LEFT(F28,FIND("&amp;",F28)-2)</f>
        <v>Carole</v>
      </c>
      <c r="I28" s="10" t="str">
        <f>RIGHT(F28,LEN(F28)-FIND("&amp;",F28)-1)</f>
        <v>Kirsten</v>
      </c>
      <c r="J28" s="10" t="s">
        <v>355</v>
      </c>
      <c r="K28" s="10" t="s">
        <v>367</v>
      </c>
      <c r="L28" s="10"/>
      <c r="M28" s="11"/>
      <c r="O28" t="s">
        <v>239</v>
      </c>
      <c r="P28" t="s">
        <v>379</v>
      </c>
      <c r="S28" s="14" t="s">
        <v>420</v>
      </c>
      <c r="T28">
        <f t="shared" si="0"/>
        <v>1</v>
      </c>
      <c r="U28" s="4">
        <f t="shared" si="1"/>
        <v>0.57599999999999996</v>
      </c>
      <c r="W28" t="s">
        <v>366</v>
      </c>
      <c r="Y28" t="s">
        <v>357</v>
      </c>
      <c r="Z28">
        <f t="shared" si="2"/>
        <v>23</v>
      </c>
      <c r="AA28" s="4">
        <f t="shared" si="3"/>
        <v>0.47004347826086956</v>
      </c>
      <c r="AC28" t="s">
        <v>353</v>
      </c>
      <c r="AD28">
        <f t="shared" si="4"/>
        <v>14</v>
      </c>
      <c r="AE28" s="4">
        <f t="shared" si="5"/>
        <v>0.4607857142857143</v>
      </c>
      <c r="AG28" t="s">
        <v>351</v>
      </c>
      <c r="AH28">
        <f t="shared" si="6"/>
        <v>7</v>
      </c>
      <c r="AI28" s="4">
        <f t="shared" si="7"/>
        <v>0.46885714285714286</v>
      </c>
    </row>
    <row r="29" spans="3:35">
      <c r="C29" s="12" t="s">
        <v>448</v>
      </c>
      <c r="D29" s="16">
        <v>0.58099999999999996</v>
      </c>
      <c r="E29" s="10"/>
      <c r="F29" s="14" t="str">
        <f t="shared" si="20"/>
        <v>Ann &amp; Eugene</v>
      </c>
      <c r="G29" s="17">
        <f t="shared" si="21"/>
        <v>0.58099999999999996</v>
      </c>
      <c r="H29" s="10" t="str">
        <f t="shared" si="22"/>
        <v>Ann</v>
      </c>
      <c r="I29" s="10" t="str">
        <f t="shared" ref="I29:I33" si="23">RIGHT(F29,LEN(F29)-FIND("&amp;",F29)-1)</f>
        <v>Eugene</v>
      </c>
      <c r="J29" s="10" t="s">
        <v>388</v>
      </c>
      <c r="K29" s="10" t="s">
        <v>359</v>
      </c>
      <c r="L29" s="10"/>
      <c r="M29" s="11"/>
      <c r="O29" t="s">
        <v>145</v>
      </c>
      <c r="P29" t="s">
        <v>145</v>
      </c>
      <c r="S29" t="s">
        <v>62</v>
      </c>
      <c r="T29">
        <f t="shared" si="0"/>
        <v>2</v>
      </c>
      <c r="U29" s="4">
        <f t="shared" si="1"/>
        <v>0.57599999999999996</v>
      </c>
      <c r="W29" t="s">
        <v>390</v>
      </c>
      <c r="Y29" t="s">
        <v>353</v>
      </c>
      <c r="Z29">
        <f t="shared" si="2"/>
        <v>20</v>
      </c>
      <c r="AA29" s="4">
        <f t="shared" si="3"/>
        <v>0.46489999999999998</v>
      </c>
      <c r="AC29" t="s">
        <v>359</v>
      </c>
      <c r="AD29">
        <f t="shared" si="4"/>
        <v>16</v>
      </c>
      <c r="AE29" s="4">
        <f t="shared" si="5"/>
        <v>0.45912500000000001</v>
      </c>
      <c r="AG29" t="s">
        <v>369</v>
      </c>
      <c r="AH29">
        <f t="shared" si="6"/>
        <v>5</v>
      </c>
      <c r="AI29" s="4">
        <f t="shared" si="7"/>
        <v>0.4652</v>
      </c>
    </row>
    <row r="30" spans="3:35">
      <c r="C30" s="12" t="s">
        <v>84</v>
      </c>
      <c r="D30" s="16">
        <v>0.50700000000000001</v>
      </c>
      <c r="E30" s="10"/>
      <c r="F30" s="14" t="str">
        <f t="shared" si="20"/>
        <v>Bernard &amp; Betty</v>
      </c>
      <c r="G30" s="17">
        <f t="shared" si="21"/>
        <v>0.50700000000000001</v>
      </c>
      <c r="H30" s="10" t="str">
        <f t="shared" si="22"/>
        <v>Bernard</v>
      </c>
      <c r="I30" s="10" t="str">
        <f t="shared" si="23"/>
        <v>Betty</v>
      </c>
      <c r="J30" s="10" t="s">
        <v>349</v>
      </c>
      <c r="K30" s="10" t="s">
        <v>352</v>
      </c>
      <c r="L30" s="10"/>
      <c r="M30" s="11"/>
      <c r="O30" t="s">
        <v>226</v>
      </c>
      <c r="P30" t="s">
        <v>251</v>
      </c>
      <c r="S30" t="s">
        <v>49</v>
      </c>
      <c r="T30">
        <f t="shared" si="0"/>
        <v>25</v>
      </c>
      <c r="U30" s="4">
        <f t="shared" si="1"/>
        <v>0.5698399999999999</v>
      </c>
      <c r="W30" t="s">
        <v>367</v>
      </c>
      <c r="Y30" t="s">
        <v>359</v>
      </c>
      <c r="Z30">
        <f t="shared" si="2"/>
        <v>20</v>
      </c>
      <c r="AA30" s="4">
        <f t="shared" si="3"/>
        <v>0.45774999999999999</v>
      </c>
      <c r="AC30" t="s">
        <v>357</v>
      </c>
      <c r="AD30">
        <f t="shared" si="4"/>
        <v>18</v>
      </c>
      <c r="AE30" s="4">
        <f t="shared" si="5"/>
        <v>0.45844444444444438</v>
      </c>
      <c r="AG30" t="s">
        <v>359</v>
      </c>
      <c r="AH30">
        <f t="shared" si="6"/>
        <v>4</v>
      </c>
      <c r="AI30" s="4">
        <f t="shared" si="7"/>
        <v>0.45224999999999993</v>
      </c>
    </row>
    <row r="31" spans="3:35">
      <c r="C31" s="12" t="s">
        <v>50</v>
      </c>
      <c r="D31" s="16">
        <v>0.41899999999999998</v>
      </c>
      <c r="E31" s="10"/>
      <c r="F31" s="14" t="str">
        <f t="shared" si="20"/>
        <v>Bob &amp; Philip</v>
      </c>
      <c r="G31" s="17">
        <f t="shared" si="21"/>
        <v>0.41899999999999998</v>
      </c>
      <c r="H31" s="10" t="str">
        <f t="shared" si="22"/>
        <v>Bob</v>
      </c>
      <c r="I31" s="10" t="str">
        <f t="shared" si="23"/>
        <v>Philip</v>
      </c>
      <c r="J31" s="10" t="s">
        <v>354</v>
      </c>
      <c r="K31" s="10" t="s">
        <v>374</v>
      </c>
      <c r="L31" s="10"/>
      <c r="M31" s="11"/>
      <c r="O31" t="s">
        <v>126</v>
      </c>
      <c r="P31" t="s">
        <v>258</v>
      </c>
      <c r="S31" t="s">
        <v>263</v>
      </c>
      <c r="T31">
        <f t="shared" si="0"/>
        <v>1</v>
      </c>
      <c r="U31" s="4">
        <f t="shared" si="1"/>
        <v>0.56899999999999995</v>
      </c>
      <c r="W31" t="s">
        <v>368</v>
      </c>
      <c r="Y31" t="s">
        <v>377</v>
      </c>
      <c r="Z31">
        <f t="shared" si="2"/>
        <v>34</v>
      </c>
      <c r="AA31" s="4">
        <f t="shared" si="3"/>
        <v>0.44905882352941168</v>
      </c>
      <c r="AC31" t="s">
        <v>388</v>
      </c>
      <c r="AD31">
        <f t="shared" si="4"/>
        <v>18</v>
      </c>
      <c r="AE31" s="4">
        <f t="shared" si="5"/>
        <v>0.4436666666666666</v>
      </c>
      <c r="AG31" t="s">
        <v>374</v>
      </c>
      <c r="AH31">
        <f t="shared" si="6"/>
        <v>5</v>
      </c>
      <c r="AI31" s="4">
        <f t="shared" si="7"/>
        <v>0.45220000000000005</v>
      </c>
    </row>
    <row r="32" spans="3:35">
      <c r="C32" s="12" t="s">
        <v>77</v>
      </c>
      <c r="D32" s="16">
        <v>0.38800000000000001</v>
      </c>
      <c r="E32" s="10"/>
      <c r="F32" s="14" t="str">
        <f t="shared" si="20"/>
        <v>Colin &amp; Grant</v>
      </c>
      <c r="G32" s="17">
        <f t="shared" si="21"/>
        <v>0.38800000000000001</v>
      </c>
      <c r="H32" s="10" t="str">
        <f t="shared" si="22"/>
        <v>Colin</v>
      </c>
      <c r="I32" s="10" t="str">
        <f t="shared" si="23"/>
        <v>Grant</v>
      </c>
      <c r="J32" s="10" t="s">
        <v>357</v>
      </c>
      <c r="K32" s="10" t="s">
        <v>362</v>
      </c>
      <c r="L32" s="10"/>
      <c r="M32" s="11"/>
      <c r="O32" t="s">
        <v>253</v>
      </c>
      <c r="P32" t="s">
        <v>253</v>
      </c>
      <c r="S32" t="s">
        <v>83</v>
      </c>
      <c r="T32">
        <f t="shared" si="0"/>
        <v>23</v>
      </c>
      <c r="U32" s="4">
        <f t="shared" si="1"/>
        <v>0.56356521739130438</v>
      </c>
      <c r="W32" t="s">
        <v>369</v>
      </c>
      <c r="Y32" t="s">
        <v>371</v>
      </c>
      <c r="Z32">
        <f t="shared" si="2"/>
        <v>33</v>
      </c>
      <c r="AA32" s="4">
        <f t="shared" si="3"/>
        <v>0.44566666666666671</v>
      </c>
      <c r="AC32" t="s">
        <v>362</v>
      </c>
      <c r="AD32">
        <f t="shared" si="4"/>
        <v>23</v>
      </c>
      <c r="AE32" s="4">
        <f t="shared" si="5"/>
        <v>0.44091304347826094</v>
      </c>
      <c r="AG32" t="s">
        <v>350</v>
      </c>
      <c r="AH32">
        <f t="shared" si="6"/>
        <v>3</v>
      </c>
      <c r="AI32" s="4">
        <f t="shared" si="7"/>
        <v>0.45166666666666666</v>
      </c>
    </row>
    <row r="33" spans="3:35">
      <c r="C33" s="12" t="s">
        <v>284</v>
      </c>
      <c r="D33" s="16">
        <v>0.36899999999999999</v>
      </c>
      <c r="E33" s="10"/>
      <c r="F33" s="14" t="str">
        <f t="shared" si="20"/>
        <v>Bill &amp; Evan</v>
      </c>
      <c r="G33" s="17">
        <f t="shared" si="21"/>
        <v>0.36899999999999999</v>
      </c>
      <c r="H33" s="10" t="str">
        <f t="shared" si="22"/>
        <v>Bill</v>
      </c>
      <c r="I33" s="10" t="str">
        <f t="shared" si="23"/>
        <v>Evan</v>
      </c>
      <c r="J33" s="10" t="s">
        <v>353</v>
      </c>
      <c r="K33" s="10" t="s">
        <v>360</v>
      </c>
      <c r="L33" s="10"/>
      <c r="M33" s="11"/>
      <c r="O33" t="s">
        <v>171</v>
      </c>
      <c r="P33" t="s">
        <v>171</v>
      </c>
      <c r="S33" t="s">
        <v>275</v>
      </c>
      <c r="T33">
        <f t="shared" si="0"/>
        <v>1</v>
      </c>
      <c r="U33" s="4">
        <f t="shared" si="1"/>
        <v>0.56299999999999994</v>
      </c>
      <c r="W33" t="s">
        <v>370</v>
      </c>
      <c r="Y33" t="s">
        <v>370</v>
      </c>
      <c r="Z33">
        <f t="shared" si="2"/>
        <v>18</v>
      </c>
      <c r="AA33" s="4">
        <f t="shared" si="3"/>
        <v>0.44444444444444442</v>
      </c>
      <c r="AC33" t="s">
        <v>370</v>
      </c>
      <c r="AD33">
        <f t="shared" si="4"/>
        <v>16</v>
      </c>
      <c r="AE33" s="4">
        <f t="shared" si="5"/>
        <v>0.437</v>
      </c>
      <c r="AG33" t="s">
        <v>362</v>
      </c>
      <c r="AH33">
        <f t="shared" si="6"/>
        <v>4</v>
      </c>
      <c r="AI33" s="4">
        <f t="shared" si="7"/>
        <v>0.44799999999999995</v>
      </c>
    </row>
    <row r="34" spans="3:35">
      <c r="C34" s="12"/>
      <c r="D34" s="16"/>
      <c r="E34" s="10"/>
      <c r="F34" s="10"/>
      <c r="G34" s="27"/>
      <c r="H34" s="10"/>
      <c r="I34" s="10"/>
      <c r="J34" s="10"/>
      <c r="K34" s="10"/>
      <c r="L34" s="10"/>
      <c r="M34" s="11"/>
      <c r="O34" t="s">
        <v>409</v>
      </c>
      <c r="P34" t="s">
        <v>409</v>
      </c>
      <c r="S34" t="s">
        <v>429</v>
      </c>
      <c r="T34">
        <f t="shared" si="0"/>
        <v>2</v>
      </c>
      <c r="U34" s="4">
        <f t="shared" si="1"/>
        <v>0.5595</v>
      </c>
      <c r="W34" t="s">
        <v>371</v>
      </c>
      <c r="Y34" t="s">
        <v>351</v>
      </c>
      <c r="Z34">
        <f t="shared" si="2"/>
        <v>36</v>
      </c>
      <c r="AA34" s="4">
        <f t="shared" si="3"/>
        <v>0.4421944444444445</v>
      </c>
      <c r="AC34" t="s">
        <v>351</v>
      </c>
      <c r="AD34">
        <f t="shared" si="4"/>
        <v>29</v>
      </c>
      <c r="AE34" s="4">
        <f t="shared" si="5"/>
        <v>0.43575862068965526</v>
      </c>
      <c r="AG34" t="s">
        <v>363</v>
      </c>
      <c r="AH34">
        <f t="shared" si="6"/>
        <v>10</v>
      </c>
      <c r="AI34" s="4">
        <f t="shared" si="7"/>
        <v>0.44299999999999995</v>
      </c>
    </row>
    <row r="35" spans="3:35">
      <c r="C35" s="12" t="s">
        <v>437</v>
      </c>
      <c r="D35" s="13"/>
      <c r="E35" s="10"/>
      <c r="F35" s="10"/>
      <c r="G35" s="10"/>
      <c r="H35" s="10"/>
      <c r="I35" s="10"/>
      <c r="J35" s="10"/>
      <c r="K35" s="10"/>
      <c r="L35" s="10"/>
      <c r="M35" s="11"/>
      <c r="O35" t="s">
        <v>232</v>
      </c>
      <c r="P35" t="s">
        <v>252</v>
      </c>
      <c r="S35" t="s">
        <v>295</v>
      </c>
      <c r="T35">
        <f t="shared" ref="T35:T66" si="24">COUNTIF($F$3:$F$741,S35)</f>
        <v>1</v>
      </c>
      <c r="U35" s="4">
        <f t="shared" ref="U35:U66" si="25">SUMIF($F$3:$F$741,$S35,$G$3:$G$741)/$T35</f>
        <v>0.55800000000000005</v>
      </c>
      <c r="W35" t="s">
        <v>372</v>
      </c>
      <c r="Y35" t="s">
        <v>362</v>
      </c>
      <c r="Z35">
        <f t="shared" si="2"/>
        <v>27</v>
      </c>
      <c r="AA35" s="4">
        <f t="shared" si="3"/>
        <v>0.441962962962963</v>
      </c>
      <c r="AC35" t="s">
        <v>389</v>
      </c>
      <c r="AD35">
        <f t="shared" si="4"/>
        <v>2</v>
      </c>
      <c r="AE35" s="4">
        <f t="shared" si="5"/>
        <v>0.4345</v>
      </c>
      <c r="AG35" t="s">
        <v>348</v>
      </c>
      <c r="AH35">
        <f t="shared" si="6"/>
        <v>6</v>
      </c>
      <c r="AI35" s="4">
        <f t="shared" si="7"/>
        <v>0.43616666666666665</v>
      </c>
    </row>
    <row r="36" spans="3:35">
      <c r="C36" s="12" t="s">
        <v>48</v>
      </c>
      <c r="D36" s="16">
        <v>0.61699999999999999</v>
      </c>
      <c r="E36" s="10"/>
      <c r="F36" s="14" t="str">
        <f t="shared" ref="F36:F42" si="26">VLOOKUP(C36,$O$3:$P$239,2,FALSE)</f>
        <v>Joy &amp; Rosemary</v>
      </c>
      <c r="G36" s="17">
        <f t="shared" ref="G36:G42" si="27">IF(D36=0,"",D36)</f>
        <v>0.61699999999999999</v>
      </c>
      <c r="H36" s="10" t="str">
        <f t="shared" ref="H36:H41" si="28">LEFT(F36,FIND("&amp;",F36)-2)</f>
        <v>Joy</v>
      </c>
      <c r="I36" s="10" t="str">
        <f t="shared" ref="I36:I41" si="29">RIGHT(F36,LEN(F36)-FIND("&amp;",F36)-1)</f>
        <v>Rosemary</v>
      </c>
      <c r="J36" s="10" t="s">
        <v>366</v>
      </c>
      <c r="K36" s="10" t="s">
        <v>376</v>
      </c>
      <c r="L36" s="10"/>
      <c r="M36" s="11"/>
      <c r="O36" t="s">
        <v>227</v>
      </c>
      <c r="P36" t="s">
        <v>253</v>
      </c>
      <c r="S36" s="14" t="s">
        <v>418</v>
      </c>
      <c r="T36">
        <f t="shared" si="24"/>
        <v>1</v>
      </c>
      <c r="U36" s="4">
        <f t="shared" si="25"/>
        <v>0.55800000000000005</v>
      </c>
      <c r="W36" t="s">
        <v>373</v>
      </c>
      <c r="Y36" t="s">
        <v>369</v>
      </c>
      <c r="Z36">
        <f t="shared" si="2"/>
        <v>15</v>
      </c>
      <c r="AA36" s="4">
        <f t="shared" si="3"/>
        <v>0.44080000000000008</v>
      </c>
      <c r="AC36" t="s">
        <v>369</v>
      </c>
      <c r="AD36">
        <f t="shared" si="4"/>
        <v>10</v>
      </c>
      <c r="AE36" s="4">
        <f t="shared" si="5"/>
        <v>0.42859999999999998</v>
      </c>
      <c r="AG36" t="s">
        <v>394</v>
      </c>
      <c r="AH36">
        <f t="shared" si="6"/>
        <v>6</v>
      </c>
      <c r="AI36" s="4">
        <f t="shared" si="7"/>
        <v>0.43133333333333335</v>
      </c>
    </row>
    <row r="37" spans="3:35">
      <c r="C37" s="12" t="s">
        <v>49</v>
      </c>
      <c r="D37" s="16">
        <v>0.61099999999999999</v>
      </c>
      <c r="E37" s="10"/>
      <c r="F37" s="14" t="str">
        <f t="shared" si="26"/>
        <v>John &amp; Phil O</v>
      </c>
      <c r="G37" s="17">
        <f t="shared" si="27"/>
        <v>0.61099999999999999</v>
      </c>
      <c r="H37" s="10" t="str">
        <f t="shared" si="28"/>
        <v>John</v>
      </c>
      <c r="I37" s="10" t="str">
        <f t="shared" si="29"/>
        <v>Phil O</v>
      </c>
      <c r="J37" s="10" t="s">
        <v>364</v>
      </c>
      <c r="K37" s="10" t="s">
        <v>381</v>
      </c>
      <c r="L37" s="10"/>
      <c r="M37" s="11"/>
      <c r="O37" t="s">
        <v>59</v>
      </c>
      <c r="P37" t="s">
        <v>254</v>
      </c>
      <c r="S37" t="s">
        <v>270</v>
      </c>
      <c r="T37">
        <f t="shared" si="24"/>
        <v>1</v>
      </c>
      <c r="U37" s="4">
        <f t="shared" si="25"/>
        <v>0.55600000000000005</v>
      </c>
      <c r="W37" t="s">
        <v>381</v>
      </c>
      <c r="Y37" t="s">
        <v>388</v>
      </c>
      <c r="Z37">
        <f t="shared" si="2"/>
        <v>23</v>
      </c>
      <c r="AA37" s="4">
        <f t="shared" si="3"/>
        <v>0.43826086956521737</v>
      </c>
      <c r="AC37" t="s">
        <v>371</v>
      </c>
      <c r="AD37">
        <f t="shared" si="4"/>
        <v>24</v>
      </c>
      <c r="AE37" s="4">
        <f t="shared" si="5"/>
        <v>0.42833333333333329</v>
      </c>
      <c r="AG37" t="s">
        <v>388</v>
      </c>
      <c r="AH37">
        <f t="shared" si="6"/>
        <v>5</v>
      </c>
      <c r="AI37" s="4">
        <f t="shared" si="7"/>
        <v>0.41880000000000006</v>
      </c>
    </row>
    <row r="38" spans="3:35">
      <c r="C38" s="12" t="s">
        <v>52</v>
      </c>
      <c r="D38" s="16">
        <v>0.51700000000000002</v>
      </c>
      <c r="E38" s="10"/>
      <c r="F38" s="14" t="str">
        <f t="shared" si="26"/>
        <v>Avril &amp; Rex</v>
      </c>
      <c r="G38" s="17">
        <f t="shared" si="27"/>
        <v>0.51700000000000002</v>
      </c>
      <c r="H38" s="10" t="str">
        <f t="shared" si="28"/>
        <v>Avril</v>
      </c>
      <c r="I38" s="10" t="str">
        <f t="shared" si="29"/>
        <v>Rex</v>
      </c>
      <c r="J38" s="10" t="s">
        <v>347</v>
      </c>
      <c r="K38" s="10" t="s">
        <v>375</v>
      </c>
      <c r="L38" s="10"/>
      <c r="M38" s="11"/>
      <c r="O38" t="s">
        <v>244</v>
      </c>
      <c r="P38" t="s">
        <v>255</v>
      </c>
      <c r="S38" t="s">
        <v>379</v>
      </c>
      <c r="T38">
        <f t="shared" si="24"/>
        <v>1</v>
      </c>
      <c r="U38" s="4">
        <f t="shared" si="25"/>
        <v>0.55600000000000005</v>
      </c>
      <c r="W38" t="s">
        <v>374</v>
      </c>
      <c r="Y38" t="s">
        <v>389</v>
      </c>
      <c r="Z38">
        <f t="shared" si="2"/>
        <v>2</v>
      </c>
      <c r="AA38" s="4">
        <f t="shared" si="3"/>
        <v>0.4345</v>
      </c>
      <c r="AC38" t="s">
        <v>377</v>
      </c>
      <c r="AD38">
        <f t="shared" si="4"/>
        <v>25</v>
      </c>
      <c r="AE38" s="4">
        <f t="shared" si="5"/>
        <v>0.42771999999999999</v>
      </c>
      <c r="AG38" t="s">
        <v>358</v>
      </c>
      <c r="AH38">
        <f t="shared" si="6"/>
        <v>3</v>
      </c>
      <c r="AI38" s="4">
        <f t="shared" si="7"/>
        <v>0.41566666666666668</v>
      </c>
    </row>
    <row r="39" spans="3:35">
      <c r="C39" s="12" t="s">
        <v>57</v>
      </c>
      <c r="D39" s="16">
        <v>0.49399999999999999</v>
      </c>
      <c r="E39" s="10"/>
      <c r="F39" s="14" t="str">
        <f t="shared" si="26"/>
        <v>Hugh &amp; Ngaire</v>
      </c>
      <c r="G39" s="17">
        <f t="shared" si="27"/>
        <v>0.49399999999999999</v>
      </c>
      <c r="H39" s="10" t="str">
        <f t="shared" si="28"/>
        <v>Hugh</v>
      </c>
      <c r="I39" s="10" t="str">
        <f t="shared" si="29"/>
        <v>Ngaire</v>
      </c>
      <c r="J39" s="10" t="s">
        <v>363</v>
      </c>
      <c r="K39" s="10" t="s">
        <v>373</v>
      </c>
      <c r="L39" s="10"/>
      <c r="M39" s="11"/>
      <c r="O39" t="s">
        <v>190</v>
      </c>
      <c r="P39" t="s">
        <v>136</v>
      </c>
      <c r="S39" t="s">
        <v>162</v>
      </c>
      <c r="T39">
        <f t="shared" si="24"/>
        <v>1</v>
      </c>
      <c r="U39" s="4">
        <f t="shared" si="25"/>
        <v>0.55600000000000005</v>
      </c>
      <c r="W39" t="s">
        <v>375</v>
      </c>
      <c r="Y39" t="s">
        <v>394</v>
      </c>
      <c r="Z39">
        <f t="shared" si="2"/>
        <v>23</v>
      </c>
      <c r="AA39" s="4">
        <f t="shared" si="3"/>
        <v>0.42791304347826081</v>
      </c>
      <c r="AC39" t="s">
        <v>394</v>
      </c>
      <c r="AD39">
        <f t="shared" si="4"/>
        <v>17</v>
      </c>
      <c r="AE39" s="4">
        <f t="shared" si="5"/>
        <v>0.42670588235294116</v>
      </c>
      <c r="AG39" t="s">
        <v>389</v>
      </c>
      <c r="AH39">
        <f t="shared" si="6"/>
        <v>0</v>
      </c>
      <c r="AI39" s="4">
        <f t="shared" si="7"/>
        <v>0</v>
      </c>
    </row>
    <row r="40" spans="3:35">
      <c r="C40" s="12" t="s">
        <v>445</v>
      </c>
      <c r="D40" s="16">
        <v>0.41699999999999998</v>
      </c>
      <c r="E40" s="10"/>
      <c r="F40" s="14" t="str">
        <f t="shared" si="26"/>
        <v>Beryl &amp; Margaret</v>
      </c>
      <c r="G40" s="17">
        <f t="shared" si="27"/>
        <v>0.41699999999999998</v>
      </c>
      <c r="H40" s="10" t="str">
        <f t="shared" si="28"/>
        <v>Beryl</v>
      </c>
      <c r="I40" s="10" t="str">
        <f t="shared" si="29"/>
        <v>Margaret</v>
      </c>
      <c r="J40" s="10" t="s">
        <v>351</v>
      </c>
      <c r="K40" s="10" t="s">
        <v>370</v>
      </c>
      <c r="L40" s="10"/>
      <c r="M40" s="11"/>
      <c r="O40" t="s">
        <v>183</v>
      </c>
      <c r="P40" t="s">
        <v>256</v>
      </c>
      <c r="S40" t="s">
        <v>306</v>
      </c>
      <c r="T40">
        <f t="shared" si="24"/>
        <v>1</v>
      </c>
      <c r="U40" s="4">
        <f t="shared" si="25"/>
        <v>0.55000000000000004</v>
      </c>
      <c r="W40" t="s">
        <v>346</v>
      </c>
      <c r="Y40" t="s">
        <v>391</v>
      </c>
      <c r="Z40">
        <f t="shared" si="2"/>
        <v>1</v>
      </c>
      <c r="AA40" s="4">
        <f t="shared" si="3"/>
        <v>0.4</v>
      </c>
      <c r="AC40" t="s">
        <v>391</v>
      </c>
      <c r="AD40">
        <f t="shared" si="4"/>
        <v>1</v>
      </c>
      <c r="AE40" s="4">
        <f t="shared" si="5"/>
        <v>0.4</v>
      </c>
      <c r="AG40" t="s">
        <v>393</v>
      </c>
      <c r="AH40">
        <f t="shared" si="6"/>
        <v>0</v>
      </c>
      <c r="AI40" s="4">
        <f t="shared" si="7"/>
        <v>0</v>
      </c>
    </row>
    <row r="41" spans="3:35">
      <c r="C41" s="12" t="s">
        <v>53</v>
      </c>
      <c r="D41" s="16">
        <v>0.34399999999999997</v>
      </c>
      <c r="E41" s="10"/>
      <c r="F41" s="14" t="str">
        <f t="shared" si="26"/>
        <v>Mary-Jean &amp; Tom</v>
      </c>
      <c r="G41" s="17">
        <f t="shared" si="27"/>
        <v>0.34399999999999997</v>
      </c>
      <c r="H41" s="10" t="str">
        <f t="shared" si="28"/>
        <v>Mary-Jean</v>
      </c>
      <c r="I41" s="10" t="str">
        <f t="shared" si="29"/>
        <v>Tom</v>
      </c>
      <c r="J41" s="10" t="s">
        <v>371</v>
      </c>
      <c r="K41" s="10" t="s">
        <v>377</v>
      </c>
      <c r="L41" s="10"/>
      <c r="M41" s="11"/>
      <c r="O41" t="s">
        <v>69</v>
      </c>
      <c r="P41" t="s">
        <v>69</v>
      </c>
      <c r="S41" t="s">
        <v>329</v>
      </c>
      <c r="T41">
        <f t="shared" si="24"/>
        <v>1</v>
      </c>
      <c r="U41" s="4">
        <f t="shared" si="25"/>
        <v>0.54400000000000004</v>
      </c>
      <c r="W41" t="s">
        <v>380</v>
      </c>
      <c r="Y41" t="s">
        <v>358</v>
      </c>
      <c r="Z41">
        <f t="shared" si="2"/>
        <v>8</v>
      </c>
      <c r="AA41" s="4">
        <f t="shared" si="3"/>
        <v>0.39849999999999997</v>
      </c>
      <c r="AC41" t="s">
        <v>358</v>
      </c>
      <c r="AD41">
        <f t="shared" si="4"/>
        <v>5</v>
      </c>
      <c r="AE41" s="4">
        <f t="shared" si="5"/>
        <v>0.38819999999999999</v>
      </c>
      <c r="AG41" t="s">
        <v>391</v>
      </c>
      <c r="AH41">
        <f t="shared" si="6"/>
        <v>0</v>
      </c>
      <c r="AI41" s="4">
        <f t="shared" si="7"/>
        <v>0</v>
      </c>
    </row>
    <row r="42" spans="3:35">
      <c r="C42" s="12" t="s">
        <v>54</v>
      </c>
      <c r="D42" s="16">
        <v>0</v>
      </c>
      <c r="E42" s="10"/>
      <c r="F42" s="14" t="str">
        <f t="shared" si="26"/>
        <v>PHANTOM</v>
      </c>
      <c r="G42" s="17" t="str">
        <f t="shared" si="27"/>
        <v/>
      </c>
      <c r="H42" s="10" t="s">
        <v>54</v>
      </c>
      <c r="I42" s="10"/>
      <c r="J42" s="10" t="s">
        <v>54</v>
      </c>
      <c r="K42" s="10"/>
      <c r="L42" s="10"/>
      <c r="M42" s="11"/>
      <c r="O42" t="s">
        <v>426</v>
      </c>
      <c r="P42" t="s">
        <v>426</v>
      </c>
      <c r="S42" t="s">
        <v>383</v>
      </c>
      <c r="T42">
        <f t="shared" si="24"/>
        <v>1</v>
      </c>
      <c r="U42" s="4">
        <f t="shared" si="25"/>
        <v>0.54300000000000004</v>
      </c>
      <c r="W42" t="s">
        <v>376</v>
      </c>
      <c r="Y42" t="s">
        <v>350</v>
      </c>
      <c r="Z42">
        <f t="shared" si="2"/>
        <v>10</v>
      </c>
      <c r="AA42" s="4">
        <f t="shared" si="3"/>
        <v>0.39580000000000004</v>
      </c>
      <c r="AC42" t="s">
        <v>350</v>
      </c>
      <c r="AD42">
        <f t="shared" si="4"/>
        <v>7</v>
      </c>
      <c r="AE42" s="4">
        <f t="shared" si="5"/>
        <v>0.37185714285714289</v>
      </c>
      <c r="AG42" t="s">
        <v>392</v>
      </c>
      <c r="AH42">
        <f t="shared" si="6"/>
        <v>0</v>
      </c>
      <c r="AI42" s="4">
        <f t="shared" si="7"/>
        <v>0</v>
      </c>
    </row>
    <row r="43" spans="3:35"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1"/>
      <c r="O43" t="s">
        <v>177</v>
      </c>
      <c r="P43" t="s">
        <v>177</v>
      </c>
      <c r="S43" s="14" t="s">
        <v>416</v>
      </c>
      <c r="T43">
        <f t="shared" si="24"/>
        <v>1</v>
      </c>
      <c r="U43" s="4">
        <f t="shared" si="25"/>
        <v>0.54200000000000004</v>
      </c>
      <c r="W43" t="s">
        <v>377</v>
      </c>
      <c r="Y43" t="s">
        <v>393</v>
      </c>
      <c r="Z43">
        <f t="shared" si="2"/>
        <v>1</v>
      </c>
      <c r="AA43" s="4">
        <f t="shared" si="3"/>
        <v>0.33100000000000002</v>
      </c>
      <c r="AC43" t="s">
        <v>393</v>
      </c>
      <c r="AD43">
        <f t="shared" si="4"/>
        <v>1</v>
      </c>
      <c r="AE43" s="4">
        <f t="shared" si="5"/>
        <v>0.33100000000000002</v>
      </c>
      <c r="AG43" t="s">
        <v>390</v>
      </c>
      <c r="AH43">
        <f t="shared" si="6"/>
        <v>0</v>
      </c>
      <c r="AI43" s="4">
        <f t="shared" si="7"/>
        <v>0</v>
      </c>
    </row>
    <row r="44" spans="3:35">
      <c r="C44" s="12" t="s">
        <v>443</v>
      </c>
      <c r="D44" s="13"/>
      <c r="E44" s="10"/>
      <c r="F44" s="10"/>
      <c r="G44" s="10"/>
      <c r="H44" s="10"/>
      <c r="I44" s="10"/>
      <c r="J44" s="10"/>
      <c r="K44" s="10"/>
      <c r="L44" s="10"/>
      <c r="M44" s="11"/>
      <c r="O44" t="s">
        <v>157</v>
      </c>
      <c r="P44" t="s">
        <v>157</v>
      </c>
      <c r="S44" t="s">
        <v>257</v>
      </c>
      <c r="T44">
        <f t="shared" si="24"/>
        <v>1</v>
      </c>
      <c r="U44" s="4">
        <f t="shared" si="25"/>
        <v>0.54200000000000004</v>
      </c>
      <c r="W44" t="s">
        <v>378</v>
      </c>
      <c r="Y44" t="s">
        <v>378</v>
      </c>
      <c r="Z44">
        <f t="shared" si="2"/>
        <v>1</v>
      </c>
      <c r="AA44" s="4">
        <f t="shared" si="3"/>
        <v>0.23799999999999999</v>
      </c>
      <c r="AC44" t="s">
        <v>378</v>
      </c>
      <c r="AD44">
        <f t="shared" si="4"/>
        <v>1</v>
      </c>
      <c r="AE44" s="4">
        <f t="shared" si="5"/>
        <v>0.23799999999999999</v>
      </c>
      <c r="AG44" t="s">
        <v>378</v>
      </c>
      <c r="AH44">
        <f t="shared" si="6"/>
        <v>0</v>
      </c>
      <c r="AI44" s="4">
        <f t="shared" si="7"/>
        <v>0</v>
      </c>
    </row>
    <row r="45" spans="3:35">
      <c r="C45" s="12" t="s">
        <v>444</v>
      </c>
      <c r="D45" s="25"/>
      <c r="E45" s="10"/>
      <c r="F45" s="10"/>
      <c r="G45" s="10"/>
      <c r="H45" s="10"/>
      <c r="I45" s="10"/>
      <c r="J45" s="10"/>
      <c r="K45" s="10"/>
      <c r="L45" s="10"/>
      <c r="M45" s="11"/>
      <c r="O45" t="s">
        <v>129</v>
      </c>
      <c r="P45" t="s">
        <v>129</v>
      </c>
      <c r="S45" t="s">
        <v>258</v>
      </c>
      <c r="T45">
        <f t="shared" si="24"/>
        <v>24</v>
      </c>
      <c r="U45" s="4">
        <f t="shared" si="25"/>
        <v>0.54199999999999993</v>
      </c>
    </row>
    <row r="46" spans="3:35">
      <c r="C46" s="12" t="s">
        <v>439</v>
      </c>
      <c r="D46" s="25">
        <v>0.63300000000000001</v>
      </c>
      <c r="E46" s="10"/>
      <c r="F46" s="14" t="str">
        <f t="shared" ref="F46:F51" si="30">VLOOKUP(C46,$O$3:$P$239,2,FALSE)</f>
        <v>Colin &amp; Evan</v>
      </c>
      <c r="G46" s="17">
        <f t="shared" ref="G46:G51" si="31">IF(D46=0,"",D46)</f>
        <v>0.63300000000000001</v>
      </c>
      <c r="H46" s="10" t="s">
        <v>357</v>
      </c>
      <c r="I46" s="10" t="s">
        <v>360</v>
      </c>
      <c r="J46" s="10"/>
      <c r="K46" s="10"/>
      <c r="L46" s="10" t="s">
        <v>357</v>
      </c>
      <c r="M46" s="11" t="s">
        <v>360</v>
      </c>
      <c r="O46" t="s">
        <v>174</v>
      </c>
      <c r="P46" t="s">
        <v>174</v>
      </c>
      <c r="S46" t="s">
        <v>272</v>
      </c>
      <c r="T46">
        <f t="shared" si="24"/>
        <v>1</v>
      </c>
      <c r="U46" s="4">
        <f t="shared" si="25"/>
        <v>0.53800000000000003</v>
      </c>
      <c r="Y46" t="s">
        <v>396</v>
      </c>
      <c r="Z46">
        <f>SUM(Z3:Z44)</f>
        <v>1014</v>
      </c>
      <c r="AC46" t="s">
        <v>396</v>
      </c>
      <c r="AD46">
        <f>SUM(AD3:AD44)</f>
        <v>798</v>
      </c>
      <c r="AG46" t="s">
        <v>396</v>
      </c>
      <c r="AH46">
        <f>SUM(AH3:AH44)</f>
        <v>216</v>
      </c>
    </row>
    <row r="47" spans="3:35">
      <c r="C47" s="12" t="s">
        <v>120</v>
      </c>
      <c r="D47" s="25">
        <v>0.56699999999999995</v>
      </c>
      <c r="E47" s="10"/>
      <c r="F47" s="14" t="str">
        <f t="shared" si="30"/>
        <v>Beryl &amp; Carolyn</v>
      </c>
      <c r="G47" s="17">
        <f t="shared" si="31"/>
        <v>0.56699999999999995</v>
      </c>
      <c r="H47" s="10" t="s">
        <v>351</v>
      </c>
      <c r="I47" s="10" t="s">
        <v>356</v>
      </c>
      <c r="J47" s="10"/>
      <c r="K47" s="10"/>
      <c r="L47" s="10" t="s">
        <v>351</v>
      </c>
      <c r="M47" s="11" t="s">
        <v>356</v>
      </c>
      <c r="O47" t="s">
        <v>229</v>
      </c>
      <c r="P47" t="s">
        <v>229</v>
      </c>
      <c r="S47" t="s">
        <v>63</v>
      </c>
      <c r="T47">
        <f t="shared" si="24"/>
        <v>1</v>
      </c>
      <c r="U47" s="4">
        <f t="shared" si="25"/>
        <v>0.53800000000000003</v>
      </c>
    </row>
    <row r="48" spans="3:35">
      <c r="C48" s="12" t="s">
        <v>440</v>
      </c>
      <c r="D48" s="25">
        <v>0.51700000000000002</v>
      </c>
      <c r="E48" s="10"/>
      <c r="F48" s="14" t="str">
        <f t="shared" si="30"/>
        <v>Mary-Jean &amp; Murray</v>
      </c>
      <c r="G48" s="17">
        <f t="shared" si="31"/>
        <v>0.51700000000000002</v>
      </c>
      <c r="H48" s="10" t="s">
        <v>371</v>
      </c>
      <c r="I48" s="10" t="s">
        <v>372</v>
      </c>
      <c r="J48" s="10"/>
      <c r="K48" s="10"/>
      <c r="L48" s="10" t="s">
        <v>371</v>
      </c>
      <c r="M48" s="11" t="s">
        <v>372</v>
      </c>
      <c r="O48" t="s">
        <v>189</v>
      </c>
      <c r="P48" t="s">
        <v>257</v>
      </c>
      <c r="S48" t="s">
        <v>48</v>
      </c>
      <c r="T48">
        <f t="shared" si="24"/>
        <v>24</v>
      </c>
      <c r="U48" s="4">
        <f t="shared" si="25"/>
        <v>0.5365833333333333</v>
      </c>
    </row>
    <row r="49" spans="3:22">
      <c r="C49" s="12" t="s">
        <v>217</v>
      </c>
      <c r="D49" s="25">
        <v>0.46700000000000003</v>
      </c>
      <c r="E49" s="10"/>
      <c r="F49" s="14" t="str">
        <f t="shared" si="30"/>
        <v>Carole &amp; Hugh</v>
      </c>
      <c r="G49" s="17">
        <f t="shared" si="31"/>
        <v>0.46700000000000003</v>
      </c>
      <c r="H49" s="10" t="s">
        <v>355</v>
      </c>
      <c r="I49" s="10" t="s">
        <v>363</v>
      </c>
      <c r="J49" s="10"/>
      <c r="K49" s="10"/>
      <c r="L49" s="10" t="s">
        <v>355</v>
      </c>
      <c r="M49" s="11" t="s">
        <v>363</v>
      </c>
      <c r="O49" t="s">
        <v>148</v>
      </c>
      <c r="P49" t="s">
        <v>258</v>
      </c>
      <c r="S49" t="s">
        <v>143</v>
      </c>
      <c r="T49">
        <f t="shared" si="24"/>
        <v>1</v>
      </c>
      <c r="U49" s="4">
        <f t="shared" si="25"/>
        <v>0.53300000000000003</v>
      </c>
    </row>
    <row r="50" spans="3:22">
      <c r="C50" s="12" t="s">
        <v>441</v>
      </c>
      <c r="D50" s="25">
        <v>0.433</v>
      </c>
      <c r="E50" s="10"/>
      <c r="F50" s="14" t="str">
        <f t="shared" si="30"/>
        <v>Kirsten &amp; Tom</v>
      </c>
      <c r="G50" s="17">
        <f t="shared" si="31"/>
        <v>0.433</v>
      </c>
      <c r="H50" s="10" t="s">
        <v>367</v>
      </c>
      <c r="I50" s="10" t="s">
        <v>377</v>
      </c>
      <c r="J50" s="10"/>
      <c r="K50" s="10"/>
      <c r="L50" s="10" t="s">
        <v>367</v>
      </c>
      <c r="M50" s="11" t="s">
        <v>377</v>
      </c>
      <c r="O50" t="s">
        <v>84</v>
      </c>
      <c r="P50" t="s">
        <v>258</v>
      </c>
      <c r="S50" t="s">
        <v>215</v>
      </c>
      <c r="T50">
        <f t="shared" si="24"/>
        <v>1</v>
      </c>
      <c r="U50" s="4">
        <f t="shared" si="25"/>
        <v>0.53300000000000003</v>
      </c>
      <c r="V50" s="4"/>
    </row>
    <row r="51" spans="3:22">
      <c r="C51" s="12" t="s">
        <v>442</v>
      </c>
      <c r="D51" s="25">
        <v>0.38300000000000001</v>
      </c>
      <c r="E51" s="10"/>
      <c r="F51" s="14" t="str">
        <f t="shared" si="30"/>
        <v>Margaret &amp; Ngaire</v>
      </c>
      <c r="G51" s="17">
        <f t="shared" si="31"/>
        <v>0.38300000000000001</v>
      </c>
      <c r="H51" s="10" t="s">
        <v>370</v>
      </c>
      <c r="I51" s="10" t="s">
        <v>373</v>
      </c>
      <c r="J51" s="10"/>
      <c r="K51" s="10"/>
      <c r="L51" s="10" t="s">
        <v>370</v>
      </c>
      <c r="M51" s="11" t="s">
        <v>373</v>
      </c>
      <c r="O51" t="s">
        <v>182</v>
      </c>
      <c r="P51" t="s">
        <v>258</v>
      </c>
      <c r="S51" t="s">
        <v>290</v>
      </c>
      <c r="T51">
        <f t="shared" si="24"/>
        <v>1</v>
      </c>
      <c r="U51" s="4">
        <f t="shared" si="25"/>
        <v>0.53300000000000003</v>
      </c>
    </row>
    <row r="52" spans="3:22"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1"/>
      <c r="O52" t="s">
        <v>44</v>
      </c>
      <c r="P52" t="s">
        <v>69</v>
      </c>
      <c r="S52" t="s">
        <v>241</v>
      </c>
      <c r="T52">
        <f t="shared" si="24"/>
        <v>1</v>
      </c>
      <c r="U52" s="4">
        <f t="shared" si="25"/>
        <v>0.53100000000000003</v>
      </c>
    </row>
    <row r="53" spans="3:22">
      <c r="C53" s="12" t="s">
        <v>438</v>
      </c>
      <c r="D53" s="13"/>
      <c r="E53" s="10"/>
      <c r="F53" s="10"/>
      <c r="G53" s="10"/>
      <c r="H53" s="10"/>
      <c r="I53" s="10"/>
      <c r="J53" s="10"/>
      <c r="K53" s="10"/>
      <c r="L53" s="10"/>
      <c r="M53" s="11"/>
      <c r="O53" t="s">
        <v>195</v>
      </c>
      <c r="P53" t="s">
        <v>69</v>
      </c>
      <c r="S53" t="s">
        <v>101</v>
      </c>
      <c r="T53">
        <f t="shared" si="24"/>
        <v>6</v>
      </c>
      <c r="U53" s="4">
        <f t="shared" si="25"/>
        <v>0.52950000000000008</v>
      </c>
    </row>
    <row r="54" spans="3:22">
      <c r="C54" s="12" t="s">
        <v>436</v>
      </c>
      <c r="D54" s="25"/>
      <c r="E54" s="10"/>
      <c r="F54" s="10"/>
      <c r="G54" s="10"/>
      <c r="H54" s="10"/>
      <c r="I54" s="10"/>
      <c r="J54" s="10"/>
      <c r="K54" s="10"/>
      <c r="L54" s="10"/>
      <c r="M54" s="11"/>
      <c r="O54" t="s">
        <v>162</v>
      </c>
      <c r="P54" t="s">
        <v>162</v>
      </c>
      <c r="S54" t="s">
        <v>119</v>
      </c>
      <c r="T54">
        <f t="shared" si="24"/>
        <v>2</v>
      </c>
      <c r="U54" s="4">
        <f t="shared" si="25"/>
        <v>0.52900000000000003</v>
      </c>
    </row>
    <row r="55" spans="3:22">
      <c r="C55" s="12" t="s">
        <v>84</v>
      </c>
      <c r="D55" s="25">
        <v>0.56299999999999994</v>
      </c>
      <c r="E55" s="10"/>
      <c r="F55" s="14" t="str">
        <f t="shared" ref="F55:F60" si="32">VLOOKUP(C55,$O$3:$P$239,2,FALSE)</f>
        <v>Bernard &amp; Betty</v>
      </c>
      <c r="G55" s="17">
        <f t="shared" ref="G55:G60" si="33">IF(D55=0,"",D55)</f>
        <v>0.56299999999999994</v>
      </c>
      <c r="H55" s="10" t="s">
        <v>349</v>
      </c>
      <c r="I55" s="10" t="s">
        <v>352</v>
      </c>
      <c r="J55" s="10" t="s">
        <v>349</v>
      </c>
      <c r="K55" s="10" t="s">
        <v>352</v>
      </c>
      <c r="L55" s="10"/>
      <c r="M55" s="11"/>
      <c r="O55" t="s">
        <v>215</v>
      </c>
      <c r="P55" t="s">
        <v>215</v>
      </c>
      <c r="S55" t="s">
        <v>41</v>
      </c>
      <c r="T55">
        <f t="shared" si="24"/>
        <v>27</v>
      </c>
      <c r="U55" s="4">
        <f t="shared" si="25"/>
        <v>0.52788888888888885</v>
      </c>
    </row>
    <row r="56" spans="3:22">
      <c r="C56" s="12" t="s">
        <v>80</v>
      </c>
      <c r="D56" s="25">
        <v>0.55200000000000005</v>
      </c>
      <c r="E56" s="10"/>
      <c r="F56" s="14" t="str">
        <f t="shared" si="32"/>
        <v>Colin &amp; Grant</v>
      </c>
      <c r="G56" s="17">
        <f t="shared" si="33"/>
        <v>0.55200000000000005</v>
      </c>
      <c r="H56" s="10" t="s">
        <v>357</v>
      </c>
      <c r="I56" s="10" t="s">
        <v>362</v>
      </c>
      <c r="J56" s="10" t="s">
        <v>357</v>
      </c>
      <c r="K56" s="10" t="s">
        <v>362</v>
      </c>
      <c r="L56" s="10"/>
      <c r="M56" s="11"/>
      <c r="O56" t="s">
        <v>137</v>
      </c>
      <c r="P56" t="s">
        <v>137</v>
      </c>
      <c r="S56" t="s">
        <v>52</v>
      </c>
      <c r="T56">
        <f t="shared" si="24"/>
        <v>16</v>
      </c>
      <c r="U56" s="4">
        <f t="shared" si="25"/>
        <v>0.52618749999999992</v>
      </c>
    </row>
    <row r="57" spans="3:22">
      <c r="C57" s="12" t="s">
        <v>73</v>
      </c>
      <c r="D57" s="25">
        <v>0.53600000000000003</v>
      </c>
      <c r="E57" s="10"/>
      <c r="F57" s="14" t="str">
        <f t="shared" si="32"/>
        <v>Bea &amp; Graham</v>
      </c>
      <c r="G57" s="17">
        <f t="shared" si="33"/>
        <v>0.53600000000000003</v>
      </c>
      <c r="H57" s="10" t="s">
        <v>348</v>
      </c>
      <c r="I57" s="10" t="s">
        <v>361</v>
      </c>
      <c r="J57" s="10" t="s">
        <v>348</v>
      </c>
      <c r="K57" s="10" t="s">
        <v>361</v>
      </c>
      <c r="L57" s="10"/>
      <c r="M57" s="11"/>
      <c r="O57" t="s">
        <v>90</v>
      </c>
      <c r="P57" t="s">
        <v>90</v>
      </c>
      <c r="S57" t="s">
        <v>207</v>
      </c>
      <c r="T57">
        <f t="shared" si="24"/>
        <v>1</v>
      </c>
      <c r="U57" s="4">
        <f t="shared" si="25"/>
        <v>0.52500000000000002</v>
      </c>
    </row>
    <row r="58" spans="3:22">
      <c r="C58" s="12" t="s">
        <v>50</v>
      </c>
      <c r="D58" s="25">
        <v>0.52100000000000002</v>
      </c>
      <c r="E58" s="10"/>
      <c r="F58" s="14" t="str">
        <f t="shared" si="32"/>
        <v>Bob &amp; Philip</v>
      </c>
      <c r="G58" s="17">
        <f t="shared" si="33"/>
        <v>0.52100000000000002</v>
      </c>
      <c r="H58" s="10" t="s">
        <v>354</v>
      </c>
      <c r="I58" s="10" t="s">
        <v>374</v>
      </c>
      <c r="J58" s="10" t="s">
        <v>354</v>
      </c>
      <c r="K58" s="10" t="s">
        <v>374</v>
      </c>
      <c r="L58" s="10"/>
      <c r="M58" s="11"/>
      <c r="O58" t="s">
        <v>88</v>
      </c>
      <c r="P58" t="s">
        <v>259</v>
      </c>
      <c r="S58" t="s">
        <v>293</v>
      </c>
      <c r="T58">
        <f t="shared" si="24"/>
        <v>1</v>
      </c>
      <c r="U58" s="4">
        <f t="shared" si="25"/>
        <v>0.52500000000000002</v>
      </c>
    </row>
    <row r="59" spans="3:22">
      <c r="C59" s="12" t="s">
        <v>41</v>
      </c>
      <c r="D59" s="25">
        <v>0.42899999999999999</v>
      </c>
      <c r="E59" s="10"/>
      <c r="F59" s="14" t="str">
        <f t="shared" si="32"/>
        <v>Carol C &amp; Richard S</v>
      </c>
      <c r="G59" s="17">
        <f t="shared" si="33"/>
        <v>0.42899999999999999</v>
      </c>
      <c r="H59" s="10" t="s">
        <v>395</v>
      </c>
      <c r="I59" s="10" t="s">
        <v>380</v>
      </c>
      <c r="J59" s="10" t="s">
        <v>395</v>
      </c>
      <c r="K59" s="10" t="s">
        <v>380</v>
      </c>
      <c r="L59" s="10"/>
      <c r="M59" s="11"/>
      <c r="O59" t="s">
        <v>155</v>
      </c>
      <c r="P59" t="s">
        <v>155</v>
      </c>
      <c r="S59" t="s">
        <v>224</v>
      </c>
      <c r="T59">
        <f t="shared" si="24"/>
        <v>1</v>
      </c>
      <c r="U59" s="4">
        <f t="shared" si="25"/>
        <v>0.52300000000000002</v>
      </c>
    </row>
    <row r="60" spans="3:22">
      <c r="C60" s="12" t="s">
        <v>46</v>
      </c>
      <c r="D60" s="25">
        <v>0.41099999999999998</v>
      </c>
      <c r="E60" s="10"/>
      <c r="F60" s="14" t="str">
        <f t="shared" si="32"/>
        <v>Carole &amp; Kirsten</v>
      </c>
      <c r="G60" s="17">
        <f t="shared" si="33"/>
        <v>0.41099999999999998</v>
      </c>
      <c r="H60" s="10" t="s">
        <v>355</v>
      </c>
      <c r="I60" s="10" t="s">
        <v>367</v>
      </c>
      <c r="J60" s="10" t="s">
        <v>355</v>
      </c>
      <c r="K60" s="10" t="s">
        <v>367</v>
      </c>
      <c r="L60" s="10"/>
      <c r="M60" s="11"/>
      <c r="O60" t="s">
        <v>284</v>
      </c>
      <c r="P60" t="s">
        <v>284</v>
      </c>
      <c r="S60" t="s">
        <v>282</v>
      </c>
      <c r="T60">
        <f t="shared" si="24"/>
        <v>22</v>
      </c>
      <c r="U60" s="4">
        <f t="shared" si="25"/>
        <v>0.52236363636363636</v>
      </c>
    </row>
    <row r="61" spans="3:22">
      <c r="C61" s="12"/>
      <c r="D61" s="25"/>
      <c r="E61" s="10"/>
      <c r="F61" s="10"/>
      <c r="G61" s="10"/>
      <c r="H61" s="10"/>
      <c r="I61" s="10"/>
      <c r="J61" s="10"/>
      <c r="K61" s="10"/>
      <c r="L61" s="10"/>
      <c r="M61" s="11"/>
      <c r="O61" t="s">
        <v>107</v>
      </c>
      <c r="P61" t="s">
        <v>262</v>
      </c>
      <c r="S61" t="s">
        <v>320</v>
      </c>
      <c r="T61">
        <f t="shared" si="24"/>
        <v>1</v>
      </c>
      <c r="U61" s="4">
        <f t="shared" si="25"/>
        <v>0.51900000000000002</v>
      </c>
    </row>
    <row r="62" spans="3:22">
      <c r="C62" s="12" t="s">
        <v>437</v>
      </c>
      <c r="D62" s="25"/>
      <c r="E62" s="10"/>
      <c r="F62" s="10"/>
      <c r="G62" s="10"/>
      <c r="H62" s="10"/>
      <c r="I62" s="10"/>
      <c r="J62" s="10"/>
      <c r="K62" s="10"/>
      <c r="L62" s="10"/>
      <c r="M62" s="11"/>
      <c r="O62" t="s">
        <v>208</v>
      </c>
      <c r="P62" t="s">
        <v>261</v>
      </c>
      <c r="S62" t="s">
        <v>79</v>
      </c>
      <c r="T62">
        <f t="shared" si="24"/>
        <v>25</v>
      </c>
      <c r="U62" s="4">
        <f t="shared" si="25"/>
        <v>0.51816000000000006</v>
      </c>
    </row>
    <row r="63" spans="3:22">
      <c r="C63" s="12" t="s">
        <v>48</v>
      </c>
      <c r="D63" s="25">
        <v>0.625</v>
      </c>
      <c r="E63" s="10"/>
      <c r="F63" s="14" t="str">
        <f t="shared" ref="F63:F68" si="34">VLOOKUP(C63,$O$3:$P$239,2,FALSE)</f>
        <v>Joy &amp; Rosemary</v>
      </c>
      <c r="G63" s="17">
        <f t="shared" ref="G63:G68" si="35">IF(D63=0,"",D63)</f>
        <v>0.625</v>
      </c>
      <c r="H63" s="10" t="s">
        <v>366</v>
      </c>
      <c r="I63" s="10" t="s">
        <v>376</v>
      </c>
      <c r="J63" s="10" t="s">
        <v>366</v>
      </c>
      <c r="K63" s="10" t="s">
        <v>376</v>
      </c>
      <c r="L63" s="10"/>
      <c r="M63" s="11"/>
      <c r="O63" t="s">
        <v>99</v>
      </c>
      <c r="P63" t="s">
        <v>260</v>
      </c>
      <c r="S63" t="s">
        <v>440</v>
      </c>
      <c r="T63">
        <f t="shared" si="24"/>
        <v>1</v>
      </c>
      <c r="U63" s="4">
        <f t="shared" si="25"/>
        <v>0.51700000000000002</v>
      </c>
    </row>
    <row r="64" spans="3:22">
      <c r="C64" s="12" t="s">
        <v>284</v>
      </c>
      <c r="D64" s="25">
        <v>0.56299999999999994</v>
      </c>
      <c r="E64" s="10"/>
      <c r="F64" s="14" t="str">
        <f t="shared" si="34"/>
        <v>Bill &amp; Evan</v>
      </c>
      <c r="G64" s="17">
        <f t="shared" si="35"/>
        <v>0.56299999999999994</v>
      </c>
      <c r="H64" s="10" t="s">
        <v>353</v>
      </c>
      <c r="I64" s="10" t="s">
        <v>360</v>
      </c>
      <c r="J64" s="10" t="s">
        <v>353</v>
      </c>
      <c r="K64" s="10" t="s">
        <v>360</v>
      </c>
      <c r="L64" s="10"/>
      <c r="M64" s="11"/>
      <c r="O64" t="s">
        <v>130</v>
      </c>
      <c r="P64" t="s">
        <v>130</v>
      </c>
      <c r="S64" t="s">
        <v>434</v>
      </c>
      <c r="T64">
        <f t="shared" si="24"/>
        <v>1</v>
      </c>
      <c r="U64" s="4">
        <f t="shared" si="25"/>
        <v>0.51400000000000001</v>
      </c>
    </row>
    <row r="65" spans="3:21">
      <c r="C65" s="12" t="s">
        <v>150</v>
      </c>
      <c r="D65" s="25">
        <v>0.51600000000000001</v>
      </c>
      <c r="E65" s="10"/>
      <c r="F65" s="14" t="str">
        <f t="shared" si="34"/>
        <v>John &amp; Phil O</v>
      </c>
      <c r="G65" s="17">
        <f t="shared" si="35"/>
        <v>0.51600000000000001</v>
      </c>
      <c r="H65" s="10" t="s">
        <v>364</v>
      </c>
      <c r="I65" s="10" t="s">
        <v>381</v>
      </c>
      <c r="J65" s="10" t="s">
        <v>364</v>
      </c>
      <c r="K65" s="10" t="s">
        <v>381</v>
      </c>
      <c r="L65" s="10"/>
      <c r="M65" s="11"/>
      <c r="O65" t="s">
        <v>104</v>
      </c>
      <c r="P65" t="s">
        <v>282</v>
      </c>
      <c r="S65" t="s">
        <v>250</v>
      </c>
      <c r="T65">
        <f t="shared" si="24"/>
        <v>1</v>
      </c>
      <c r="U65" s="4">
        <f t="shared" si="25"/>
        <v>0.51300000000000001</v>
      </c>
    </row>
    <row r="66" spans="3:21">
      <c r="C66" s="12" t="s">
        <v>79</v>
      </c>
      <c r="D66" s="25">
        <v>0.5</v>
      </c>
      <c r="E66" s="10"/>
      <c r="F66" s="14" t="str">
        <f t="shared" si="34"/>
        <v>Hugh &amp; Ngaire</v>
      </c>
      <c r="G66" s="17">
        <f t="shared" si="35"/>
        <v>0.5</v>
      </c>
      <c r="H66" s="10" t="s">
        <v>363</v>
      </c>
      <c r="I66" s="10" t="s">
        <v>373</v>
      </c>
      <c r="J66" s="10" t="s">
        <v>363</v>
      </c>
      <c r="K66" s="10" t="s">
        <v>373</v>
      </c>
      <c r="L66" s="10"/>
      <c r="M66" s="11"/>
      <c r="O66" t="s">
        <v>228</v>
      </c>
      <c r="P66" t="s">
        <v>282</v>
      </c>
      <c r="S66" t="s">
        <v>91</v>
      </c>
      <c r="T66">
        <f t="shared" si="24"/>
        <v>1</v>
      </c>
      <c r="U66" s="4">
        <f t="shared" si="25"/>
        <v>0.51300000000000001</v>
      </c>
    </row>
    <row r="67" spans="3:21">
      <c r="C67" s="12" t="s">
        <v>445</v>
      </c>
      <c r="D67" s="25">
        <v>0.29699999999999999</v>
      </c>
      <c r="E67" s="10"/>
      <c r="F67" s="14" t="str">
        <f t="shared" si="34"/>
        <v>Beryl &amp; Margaret</v>
      </c>
      <c r="G67" s="17">
        <f t="shared" si="35"/>
        <v>0.29699999999999999</v>
      </c>
      <c r="H67" s="10" t="s">
        <v>351</v>
      </c>
      <c r="I67" s="10" t="s">
        <v>370</v>
      </c>
      <c r="J67" s="10" t="s">
        <v>351</v>
      </c>
      <c r="K67" s="10" t="s">
        <v>370</v>
      </c>
      <c r="L67" s="10"/>
      <c r="M67" s="11"/>
      <c r="O67" t="s">
        <v>152</v>
      </c>
      <c r="P67" t="s">
        <v>41</v>
      </c>
      <c r="S67" s="14" t="s">
        <v>428</v>
      </c>
      <c r="T67">
        <f t="shared" ref="T67:T98" si="36">COUNTIF($F$3:$F$741,S67)</f>
        <v>1</v>
      </c>
      <c r="U67" s="4">
        <f t="shared" ref="U67:U98" si="37">SUMIF($F$3:$F$741,$S67,$G$3:$G$741)/$T67</f>
        <v>0.51300000000000001</v>
      </c>
    </row>
    <row r="68" spans="3:21">
      <c r="C68" s="12" t="s">
        <v>54</v>
      </c>
      <c r="D68" s="25">
        <v>0</v>
      </c>
      <c r="E68" s="10"/>
      <c r="F68" s="14" t="str">
        <f t="shared" si="34"/>
        <v>PHANTOM</v>
      </c>
      <c r="G68" s="17" t="str">
        <f t="shared" si="35"/>
        <v/>
      </c>
      <c r="H68" s="10" t="s">
        <v>54</v>
      </c>
      <c r="I68" s="10"/>
      <c r="J68" s="10" t="s">
        <v>54</v>
      </c>
      <c r="K68" s="10"/>
      <c r="L68" s="10"/>
      <c r="M68" s="11"/>
      <c r="O68" t="s">
        <v>236</v>
      </c>
      <c r="P68" t="s">
        <v>385</v>
      </c>
      <c r="S68" t="s">
        <v>324</v>
      </c>
      <c r="T68">
        <f t="shared" si="36"/>
        <v>1</v>
      </c>
      <c r="U68" s="4">
        <f t="shared" si="37"/>
        <v>0.51100000000000001</v>
      </c>
    </row>
    <row r="69" spans="3:21">
      <c r="C69" s="12"/>
      <c r="D69" s="25"/>
      <c r="E69" s="10"/>
      <c r="F69" s="10"/>
      <c r="G69" s="10"/>
      <c r="H69" s="10"/>
      <c r="I69" s="10"/>
      <c r="J69" s="10"/>
      <c r="K69" s="10"/>
      <c r="L69" s="10"/>
      <c r="M69" s="11"/>
      <c r="O69" t="s">
        <v>41</v>
      </c>
      <c r="P69" t="s">
        <v>41</v>
      </c>
      <c r="S69" t="s">
        <v>69</v>
      </c>
      <c r="T69">
        <f t="shared" si="36"/>
        <v>7</v>
      </c>
      <c r="U69" s="4">
        <f t="shared" si="37"/>
        <v>0.50957142857142856</v>
      </c>
    </row>
    <row r="70" spans="3:21">
      <c r="C70" s="12" t="s">
        <v>431</v>
      </c>
      <c r="D70" s="13"/>
      <c r="E70" s="10"/>
      <c r="F70" s="10"/>
      <c r="G70" s="10"/>
      <c r="H70" s="10"/>
      <c r="I70" s="10"/>
      <c r="J70" s="10"/>
      <c r="K70" s="10"/>
      <c r="L70" s="10"/>
      <c r="M70" s="11"/>
      <c r="O70" t="s">
        <v>205</v>
      </c>
      <c r="P70" t="s">
        <v>41</v>
      </c>
      <c r="S70" t="s">
        <v>276</v>
      </c>
      <c r="T70">
        <f t="shared" si="36"/>
        <v>1</v>
      </c>
      <c r="U70" s="4">
        <f t="shared" si="37"/>
        <v>0.50800000000000001</v>
      </c>
    </row>
    <row r="71" spans="3:21">
      <c r="C71" s="12" t="s">
        <v>4</v>
      </c>
      <c r="D71" s="13"/>
      <c r="E71" s="10"/>
      <c r="F71" s="10"/>
      <c r="G71" s="10"/>
      <c r="H71" s="10"/>
      <c r="I71" s="10"/>
      <c r="J71" s="10"/>
      <c r="K71" s="10"/>
      <c r="L71" s="10"/>
      <c r="M71" s="11"/>
      <c r="O71" t="s">
        <v>217</v>
      </c>
      <c r="P71" t="s">
        <v>217</v>
      </c>
      <c r="S71" s="14" t="s">
        <v>412</v>
      </c>
      <c r="T71">
        <f t="shared" si="36"/>
        <v>1</v>
      </c>
      <c r="U71" s="4">
        <f t="shared" si="37"/>
        <v>0.50700000000000001</v>
      </c>
    </row>
    <row r="72" spans="3:21">
      <c r="C72" s="12" t="s">
        <v>57</v>
      </c>
      <c r="D72" s="25">
        <v>0.71699999999999997</v>
      </c>
      <c r="E72" s="10"/>
      <c r="F72" s="14" t="str">
        <f t="shared" ref="F72:F78" si="38">VLOOKUP(C72,$O$3:$P$239,2,FALSE)</f>
        <v>Hugh &amp; Ngaire</v>
      </c>
      <c r="G72" s="17">
        <f t="shared" ref="G72:G78" si="39">IF(D72=0,"",D72)</f>
        <v>0.71699999999999997</v>
      </c>
      <c r="H72" s="10" t="s">
        <v>363</v>
      </c>
      <c r="I72" s="10" t="s">
        <v>373</v>
      </c>
      <c r="J72" s="10" t="s">
        <v>363</v>
      </c>
      <c r="K72" s="10" t="s">
        <v>373</v>
      </c>
      <c r="L72" s="10"/>
      <c r="M72" s="11"/>
      <c r="O72" t="s">
        <v>414</v>
      </c>
      <c r="P72" t="s">
        <v>414</v>
      </c>
      <c r="S72" t="s">
        <v>56</v>
      </c>
      <c r="T72">
        <f t="shared" si="36"/>
        <v>4</v>
      </c>
      <c r="U72" s="4">
        <f t="shared" si="37"/>
        <v>0.50649999999999995</v>
      </c>
    </row>
    <row r="73" spans="3:21">
      <c r="C73" s="12" t="s">
        <v>50</v>
      </c>
      <c r="D73" s="25">
        <v>0.6</v>
      </c>
      <c r="E73" s="10"/>
      <c r="F73" s="14" t="str">
        <f t="shared" si="38"/>
        <v>Bob &amp; Philip</v>
      </c>
      <c r="G73" s="17">
        <f t="shared" si="39"/>
        <v>0.6</v>
      </c>
      <c r="H73" s="10" t="s">
        <v>354</v>
      </c>
      <c r="I73" s="10" t="s">
        <v>374</v>
      </c>
      <c r="J73" s="10" t="s">
        <v>354</v>
      </c>
      <c r="K73" s="10" t="s">
        <v>374</v>
      </c>
      <c r="L73" s="10"/>
      <c r="M73" s="11"/>
      <c r="O73" t="s">
        <v>68</v>
      </c>
      <c r="P73" t="s">
        <v>263</v>
      </c>
      <c r="S73" t="s">
        <v>296</v>
      </c>
      <c r="T73">
        <f t="shared" si="36"/>
        <v>1</v>
      </c>
      <c r="U73" s="4">
        <f t="shared" si="37"/>
        <v>0.50600000000000001</v>
      </c>
    </row>
    <row r="74" spans="3:21">
      <c r="C74" s="12" t="s">
        <v>46</v>
      </c>
      <c r="D74" s="25">
        <v>0.5</v>
      </c>
      <c r="E74" s="10"/>
      <c r="F74" s="14" t="str">
        <f t="shared" si="38"/>
        <v>Carole &amp; Kirsten</v>
      </c>
      <c r="G74" s="17">
        <f t="shared" si="39"/>
        <v>0.5</v>
      </c>
      <c r="H74" s="10" t="s">
        <v>355</v>
      </c>
      <c r="I74" s="10" t="s">
        <v>367</v>
      </c>
      <c r="J74" s="10" t="s">
        <v>355</v>
      </c>
      <c r="K74" s="10" t="s">
        <v>367</v>
      </c>
      <c r="L74" s="10"/>
      <c r="M74" s="11"/>
      <c r="O74" t="s">
        <v>43</v>
      </c>
      <c r="P74" t="s">
        <v>101</v>
      </c>
      <c r="S74" t="s">
        <v>385</v>
      </c>
      <c r="T74">
        <f t="shared" si="36"/>
        <v>1</v>
      </c>
      <c r="U74" s="4">
        <f t="shared" si="37"/>
        <v>0.50600000000000001</v>
      </c>
    </row>
    <row r="75" spans="3:21">
      <c r="C75" s="12" t="s">
        <v>41</v>
      </c>
      <c r="D75" s="25">
        <v>0.45</v>
      </c>
      <c r="E75" s="10"/>
      <c r="F75" s="14" t="str">
        <f t="shared" si="38"/>
        <v>Carol C &amp; Richard S</v>
      </c>
      <c r="G75" s="17">
        <f t="shared" si="39"/>
        <v>0.45</v>
      </c>
      <c r="H75" s="10" t="s">
        <v>395</v>
      </c>
      <c r="I75" s="10" t="s">
        <v>380</v>
      </c>
      <c r="J75" s="10" t="s">
        <v>395</v>
      </c>
      <c r="K75" s="10" t="s">
        <v>380</v>
      </c>
      <c r="L75" s="10"/>
      <c r="M75" s="11"/>
      <c r="O75" t="s">
        <v>120</v>
      </c>
      <c r="P75" t="s">
        <v>294</v>
      </c>
      <c r="S75" t="s">
        <v>92</v>
      </c>
      <c r="T75">
        <f t="shared" si="36"/>
        <v>1</v>
      </c>
      <c r="U75" s="4">
        <f t="shared" si="37"/>
        <v>0.50600000000000001</v>
      </c>
    </row>
    <row r="76" spans="3:21">
      <c r="C76" s="12" t="s">
        <v>84</v>
      </c>
      <c r="D76" s="25">
        <v>0.42499999999999999</v>
      </c>
      <c r="E76" s="10"/>
      <c r="F76" s="14" t="str">
        <f t="shared" si="38"/>
        <v>Bernard &amp; Betty</v>
      </c>
      <c r="G76" s="17">
        <f t="shared" si="39"/>
        <v>0.42499999999999999</v>
      </c>
      <c r="H76" s="10" t="s">
        <v>349</v>
      </c>
      <c r="I76" s="10" t="s">
        <v>352</v>
      </c>
      <c r="J76" s="10" t="s">
        <v>349</v>
      </c>
      <c r="K76" s="10" t="s">
        <v>352</v>
      </c>
      <c r="L76" s="10"/>
      <c r="M76" s="11"/>
      <c r="O76" t="s">
        <v>142</v>
      </c>
      <c r="P76" t="s">
        <v>295</v>
      </c>
      <c r="S76" t="s">
        <v>242</v>
      </c>
      <c r="T76">
        <f t="shared" si="36"/>
        <v>1</v>
      </c>
      <c r="U76" s="4">
        <f t="shared" si="37"/>
        <v>0.50600000000000001</v>
      </c>
    </row>
    <row r="77" spans="3:21">
      <c r="C77" s="12" t="s">
        <v>42</v>
      </c>
      <c r="D77" s="25">
        <v>0.42499999999999999</v>
      </c>
      <c r="E77" s="10"/>
      <c r="F77" s="14" t="str">
        <f t="shared" si="38"/>
        <v>Ann &amp; Eugene</v>
      </c>
      <c r="G77" s="17">
        <f t="shared" si="39"/>
        <v>0.42499999999999999</v>
      </c>
      <c r="H77" s="10" t="s">
        <v>388</v>
      </c>
      <c r="I77" s="10" t="s">
        <v>359</v>
      </c>
      <c r="J77" s="10" t="s">
        <v>388</v>
      </c>
      <c r="K77" s="10" t="s">
        <v>359</v>
      </c>
      <c r="L77" s="10"/>
      <c r="M77" s="11"/>
      <c r="O77" t="s">
        <v>56</v>
      </c>
      <c r="P77" t="s">
        <v>56</v>
      </c>
      <c r="S77" t="s">
        <v>310</v>
      </c>
      <c r="T77">
        <f t="shared" si="36"/>
        <v>2</v>
      </c>
      <c r="U77" s="4">
        <f t="shared" si="37"/>
        <v>0.50449999999999995</v>
      </c>
    </row>
    <row r="78" spans="3:21">
      <c r="C78" s="12" t="s">
        <v>432</v>
      </c>
      <c r="D78" s="25">
        <v>0.38300000000000001</v>
      </c>
      <c r="E78" s="10"/>
      <c r="F78" s="14" t="str">
        <f t="shared" si="38"/>
        <v>Colin &amp; Graham</v>
      </c>
      <c r="G78" s="17">
        <f t="shared" si="39"/>
        <v>0.38300000000000001</v>
      </c>
      <c r="H78" s="10" t="s">
        <v>357</v>
      </c>
      <c r="I78" s="10" t="s">
        <v>361</v>
      </c>
      <c r="J78" s="10" t="s">
        <v>357</v>
      </c>
      <c r="K78" s="10" t="s">
        <v>361</v>
      </c>
      <c r="L78" s="10"/>
      <c r="M78" s="11"/>
      <c r="O78" t="s">
        <v>159</v>
      </c>
      <c r="P78" t="s">
        <v>159</v>
      </c>
      <c r="S78" t="s">
        <v>281</v>
      </c>
      <c r="T78">
        <f t="shared" si="36"/>
        <v>2</v>
      </c>
      <c r="U78" s="4">
        <f t="shared" si="37"/>
        <v>0.50249999999999995</v>
      </c>
    </row>
    <row r="79" spans="3:21"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1"/>
      <c r="O79" t="s">
        <v>221</v>
      </c>
      <c r="P79" t="s">
        <v>221</v>
      </c>
      <c r="S79" t="s">
        <v>269</v>
      </c>
      <c r="T79">
        <f t="shared" si="36"/>
        <v>3</v>
      </c>
      <c r="U79" s="4">
        <f t="shared" si="37"/>
        <v>0.5013333333333333</v>
      </c>
    </row>
    <row r="80" spans="3:21">
      <c r="C80" s="12" t="s">
        <v>5</v>
      </c>
      <c r="D80" s="16"/>
      <c r="E80" s="10"/>
      <c r="F80" s="10"/>
      <c r="G80" s="10"/>
      <c r="H80" s="10"/>
      <c r="I80" s="10"/>
      <c r="J80" s="10"/>
      <c r="K80" s="10"/>
      <c r="L80" s="10"/>
      <c r="M80" s="11"/>
      <c r="O80" t="s">
        <v>307</v>
      </c>
      <c r="P80" t="s">
        <v>307</v>
      </c>
      <c r="S80" t="s">
        <v>145</v>
      </c>
      <c r="T80">
        <f t="shared" si="36"/>
        <v>2</v>
      </c>
      <c r="U80" s="4">
        <f t="shared" si="37"/>
        <v>0.5</v>
      </c>
    </row>
    <row r="81" spans="3:21">
      <c r="C81" s="12" t="s">
        <v>307</v>
      </c>
      <c r="D81" s="25">
        <v>0.7</v>
      </c>
      <c r="E81" s="10"/>
      <c r="F81" s="14" t="str">
        <f t="shared" ref="F81:F87" si="40">VLOOKUP(C81,$O$3:$P$239,2,FALSE)</f>
        <v>Carolyn &amp; Rosemary</v>
      </c>
      <c r="G81" s="17">
        <f t="shared" ref="G81:G87" si="41">IF(D81=0,"",D81)</f>
        <v>0.7</v>
      </c>
      <c r="H81" s="10" t="s">
        <v>356</v>
      </c>
      <c r="I81" s="10" t="s">
        <v>376</v>
      </c>
      <c r="J81" s="10" t="s">
        <v>356</v>
      </c>
      <c r="K81" s="10" t="s">
        <v>376</v>
      </c>
      <c r="L81" s="10"/>
      <c r="M81" s="11"/>
      <c r="O81" t="s">
        <v>153</v>
      </c>
      <c r="P81" t="s">
        <v>153</v>
      </c>
      <c r="S81" t="s">
        <v>133</v>
      </c>
      <c r="T81">
        <f t="shared" si="36"/>
        <v>1</v>
      </c>
      <c r="U81" s="4">
        <f t="shared" si="37"/>
        <v>0.5</v>
      </c>
    </row>
    <row r="82" spans="3:21">
      <c r="C82" s="12" t="s">
        <v>433</v>
      </c>
      <c r="D82" s="25">
        <v>0.56399999999999995</v>
      </c>
      <c r="E82" s="10"/>
      <c r="F82" s="14" t="str">
        <f t="shared" si="40"/>
        <v>Evan &amp; Jonathan</v>
      </c>
      <c r="G82" s="17">
        <f t="shared" si="41"/>
        <v>0.56399999999999995</v>
      </c>
      <c r="H82" s="10" t="s">
        <v>360</v>
      </c>
      <c r="I82" s="10" t="s">
        <v>365</v>
      </c>
      <c r="J82" s="10" t="s">
        <v>360</v>
      </c>
      <c r="K82" s="10" t="s">
        <v>365</v>
      </c>
      <c r="L82" s="10"/>
      <c r="M82" s="11"/>
      <c r="O82" t="s">
        <v>175</v>
      </c>
      <c r="P82" t="s">
        <v>296</v>
      </c>
      <c r="S82" t="s">
        <v>423</v>
      </c>
      <c r="T82">
        <f t="shared" si="36"/>
        <v>1</v>
      </c>
      <c r="U82" s="4">
        <f t="shared" si="37"/>
        <v>0.5</v>
      </c>
    </row>
    <row r="83" spans="3:21">
      <c r="C83" s="12" t="s">
        <v>210</v>
      </c>
      <c r="D83" s="25">
        <v>0.55000000000000004</v>
      </c>
      <c r="E83" s="10"/>
      <c r="F83" s="14" t="str">
        <f t="shared" si="40"/>
        <v>Bill &amp; Margaret</v>
      </c>
      <c r="G83" s="17">
        <f t="shared" si="41"/>
        <v>0.55000000000000004</v>
      </c>
      <c r="H83" s="10" t="s">
        <v>353</v>
      </c>
      <c r="I83" s="10" t="s">
        <v>370</v>
      </c>
      <c r="J83" s="10" t="s">
        <v>353</v>
      </c>
      <c r="K83" s="10" t="s">
        <v>370</v>
      </c>
      <c r="L83" s="10"/>
      <c r="M83" s="11"/>
      <c r="O83" t="s">
        <v>427</v>
      </c>
      <c r="P83" t="s">
        <v>429</v>
      </c>
      <c r="S83" t="s">
        <v>110</v>
      </c>
      <c r="T83">
        <f t="shared" si="36"/>
        <v>1</v>
      </c>
      <c r="U83" s="4">
        <f t="shared" si="37"/>
        <v>0.5</v>
      </c>
    </row>
    <row r="84" spans="3:21">
      <c r="C84" s="12" t="s">
        <v>434</v>
      </c>
      <c r="D84" s="25">
        <v>0.51400000000000001</v>
      </c>
      <c r="E84" s="10"/>
      <c r="F84" s="14" t="str">
        <f t="shared" si="40"/>
        <v>Grant &amp; John</v>
      </c>
      <c r="G84" s="17">
        <f t="shared" si="41"/>
        <v>0.51400000000000001</v>
      </c>
      <c r="H84" s="10" t="s">
        <v>362</v>
      </c>
      <c r="I84" s="10" t="s">
        <v>364</v>
      </c>
      <c r="J84" s="10" t="s">
        <v>362</v>
      </c>
      <c r="K84" s="10" t="s">
        <v>364</v>
      </c>
      <c r="L84" s="10"/>
      <c r="M84" s="11"/>
      <c r="O84" t="s">
        <v>89</v>
      </c>
      <c r="P84" t="s">
        <v>297</v>
      </c>
      <c r="S84" t="s">
        <v>163</v>
      </c>
      <c r="T84">
        <f t="shared" si="36"/>
        <v>1</v>
      </c>
      <c r="U84" s="4">
        <f t="shared" si="37"/>
        <v>0.5</v>
      </c>
    </row>
    <row r="85" spans="3:21">
      <c r="C85" s="12" t="s">
        <v>52</v>
      </c>
      <c r="D85" s="25">
        <v>0.379</v>
      </c>
      <c r="E85" s="10"/>
      <c r="F85" s="14" t="str">
        <f t="shared" si="40"/>
        <v>Avril &amp; Rex</v>
      </c>
      <c r="G85" s="17">
        <f t="shared" si="41"/>
        <v>0.379</v>
      </c>
      <c r="H85" s="10" t="s">
        <v>347</v>
      </c>
      <c r="I85" s="10" t="s">
        <v>375</v>
      </c>
      <c r="J85" s="10" t="s">
        <v>347</v>
      </c>
      <c r="K85" s="10" t="s">
        <v>375</v>
      </c>
      <c r="L85" s="10"/>
      <c r="M85" s="11"/>
      <c r="O85" t="s">
        <v>151</v>
      </c>
      <c r="P85" t="s">
        <v>56</v>
      </c>
      <c r="S85" t="s">
        <v>109</v>
      </c>
      <c r="T85">
        <f t="shared" si="36"/>
        <v>1</v>
      </c>
      <c r="U85" s="4">
        <f t="shared" si="37"/>
        <v>0.5</v>
      </c>
    </row>
    <row r="86" spans="3:21">
      <c r="C86" s="12" t="s">
        <v>253</v>
      </c>
      <c r="D86" s="25">
        <v>0.29299999999999998</v>
      </c>
      <c r="E86" s="10"/>
      <c r="F86" s="14" t="str">
        <f t="shared" si="40"/>
        <v>Bernie &amp; Dale</v>
      </c>
      <c r="G86" s="17">
        <f t="shared" si="41"/>
        <v>0.29299999999999998</v>
      </c>
      <c r="H86" s="10" t="s">
        <v>350</v>
      </c>
      <c r="I86" s="10" t="s">
        <v>358</v>
      </c>
      <c r="J86" s="10" t="s">
        <v>350</v>
      </c>
      <c r="K86" s="10" t="s">
        <v>358</v>
      </c>
      <c r="L86" s="10"/>
      <c r="M86" s="11"/>
      <c r="O86" t="s">
        <v>124</v>
      </c>
      <c r="P86" t="s">
        <v>124</v>
      </c>
      <c r="S86" t="s">
        <v>206</v>
      </c>
      <c r="T86">
        <f t="shared" si="36"/>
        <v>3</v>
      </c>
      <c r="U86" s="4">
        <f t="shared" si="37"/>
        <v>0.496</v>
      </c>
    </row>
    <row r="87" spans="3:21">
      <c r="C87" s="12" t="s">
        <v>54</v>
      </c>
      <c r="D87" s="25">
        <v>0</v>
      </c>
      <c r="E87" s="10"/>
      <c r="F87" s="14" t="str">
        <f t="shared" si="40"/>
        <v>PHANTOM</v>
      </c>
      <c r="G87" s="17" t="str">
        <f t="shared" si="41"/>
        <v/>
      </c>
      <c r="H87" s="14" t="s">
        <v>54</v>
      </c>
      <c r="I87" s="10"/>
      <c r="J87" s="14" t="s">
        <v>54</v>
      </c>
      <c r="K87" s="10"/>
      <c r="L87" s="10"/>
      <c r="M87" s="11"/>
      <c r="O87" t="s">
        <v>439</v>
      </c>
      <c r="P87" t="s">
        <v>439</v>
      </c>
      <c r="S87" t="s">
        <v>102</v>
      </c>
      <c r="T87">
        <f t="shared" si="36"/>
        <v>1</v>
      </c>
      <c r="U87" s="4">
        <f t="shared" si="37"/>
        <v>0.49399999999999999</v>
      </c>
    </row>
    <row r="88" spans="3:21">
      <c r="C88" s="12"/>
      <c r="D88" s="25"/>
      <c r="E88" s="10"/>
      <c r="F88" s="10"/>
      <c r="G88" s="10"/>
      <c r="H88" s="10"/>
      <c r="I88" s="10"/>
      <c r="J88" s="10"/>
      <c r="K88" s="10"/>
      <c r="L88" s="10"/>
      <c r="M88" s="11"/>
      <c r="O88" t="s">
        <v>80</v>
      </c>
      <c r="P88" t="s">
        <v>80</v>
      </c>
      <c r="S88" t="s">
        <v>317</v>
      </c>
      <c r="T88">
        <f t="shared" si="36"/>
        <v>1</v>
      </c>
      <c r="U88" s="4">
        <f t="shared" si="37"/>
        <v>0.49299999999999999</v>
      </c>
    </row>
    <row r="89" spans="3:21">
      <c r="C89" s="12" t="s">
        <v>430</v>
      </c>
      <c r="D89" s="13"/>
      <c r="E89" s="10"/>
      <c r="F89" s="10"/>
      <c r="G89" s="10"/>
      <c r="H89" s="10"/>
      <c r="I89" s="10"/>
      <c r="J89" s="10"/>
      <c r="K89" s="10"/>
      <c r="L89" s="10"/>
      <c r="M89" s="11"/>
      <c r="O89" t="s">
        <v>71</v>
      </c>
      <c r="P89" t="s">
        <v>71</v>
      </c>
      <c r="S89" t="s">
        <v>157</v>
      </c>
      <c r="T89">
        <f t="shared" si="36"/>
        <v>1</v>
      </c>
      <c r="U89" s="4">
        <f t="shared" si="37"/>
        <v>0.49199999999999999</v>
      </c>
    </row>
    <row r="90" spans="3:21">
      <c r="C90" s="12" t="s">
        <v>4</v>
      </c>
      <c r="D90" s="13"/>
      <c r="E90" s="10"/>
      <c r="F90" s="10"/>
      <c r="G90" s="10"/>
      <c r="H90" s="10"/>
      <c r="I90" s="10"/>
      <c r="J90" s="10"/>
      <c r="K90" s="10"/>
      <c r="L90" s="10"/>
      <c r="M90" s="11"/>
      <c r="O90" t="s">
        <v>184</v>
      </c>
      <c r="P90" t="s">
        <v>184</v>
      </c>
      <c r="S90" t="s">
        <v>255</v>
      </c>
      <c r="T90">
        <f t="shared" si="36"/>
        <v>1</v>
      </c>
      <c r="U90" s="4">
        <f t="shared" si="37"/>
        <v>0.48799999999999999</v>
      </c>
    </row>
    <row r="91" spans="3:21">
      <c r="C91" s="12" t="s">
        <v>41</v>
      </c>
      <c r="D91" s="25">
        <v>0.65</v>
      </c>
      <c r="E91" s="10"/>
      <c r="F91" s="14" t="str">
        <f t="shared" ref="F91:F96" si="42">VLOOKUP(C91,$O$3:$P$239,2,FALSE)</f>
        <v>Carol C &amp; Richard S</v>
      </c>
      <c r="G91" s="17">
        <f t="shared" ref="G91:G96" si="43">IF(D91=0,"",D91)</f>
        <v>0.65</v>
      </c>
      <c r="H91" s="10" t="s">
        <v>395</v>
      </c>
      <c r="I91" s="10" t="s">
        <v>380</v>
      </c>
      <c r="J91" s="10" t="s">
        <v>395</v>
      </c>
      <c r="K91" s="10" t="s">
        <v>380</v>
      </c>
      <c r="L91" s="10"/>
      <c r="M91" s="11"/>
      <c r="O91" t="s">
        <v>422</v>
      </c>
      <c r="P91" t="s">
        <v>253</v>
      </c>
      <c r="S91" t="s">
        <v>278</v>
      </c>
      <c r="T91">
        <f t="shared" si="36"/>
        <v>2</v>
      </c>
      <c r="U91" s="4">
        <f t="shared" si="37"/>
        <v>0.48699999999999999</v>
      </c>
    </row>
    <row r="92" spans="3:21">
      <c r="C92" s="12" t="s">
        <v>84</v>
      </c>
      <c r="D92" s="25">
        <v>0.56899999999999995</v>
      </c>
      <c r="E92" s="10"/>
      <c r="F92" s="14" t="str">
        <f t="shared" si="42"/>
        <v>Bernard &amp; Betty</v>
      </c>
      <c r="G92" s="17">
        <f t="shared" si="43"/>
        <v>0.56899999999999995</v>
      </c>
      <c r="H92" s="10" t="s">
        <v>349</v>
      </c>
      <c r="I92" s="10" t="s">
        <v>352</v>
      </c>
      <c r="J92" s="10" t="s">
        <v>349</v>
      </c>
      <c r="K92" s="10" t="s">
        <v>352</v>
      </c>
      <c r="L92" s="10"/>
      <c r="M92" s="11"/>
      <c r="O92" t="s">
        <v>102</v>
      </c>
      <c r="P92" t="s">
        <v>102</v>
      </c>
      <c r="S92" t="s">
        <v>130</v>
      </c>
      <c r="T92">
        <f t="shared" si="36"/>
        <v>6</v>
      </c>
      <c r="U92" s="4">
        <f t="shared" si="37"/>
        <v>0.48666666666666664</v>
      </c>
    </row>
    <row r="93" spans="3:21">
      <c r="C93" s="12" t="s">
        <v>425</v>
      </c>
      <c r="D93" s="25">
        <v>0.51300000000000001</v>
      </c>
      <c r="E93" s="10"/>
      <c r="F93" s="14" t="str">
        <f t="shared" si="42"/>
        <v>Evan &amp; Graham</v>
      </c>
      <c r="G93" s="17">
        <f t="shared" si="43"/>
        <v>0.51300000000000001</v>
      </c>
      <c r="H93" s="10" t="s">
        <v>360</v>
      </c>
      <c r="I93" s="10" t="s">
        <v>361</v>
      </c>
      <c r="J93" s="10" t="s">
        <v>360</v>
      </c>
      <c r="K93" s="10" t="s">
        <v>361</v>
      </c>
      <c r="L93" s="10"/>
      <c r="M93" s="11"/>
      <c r="O93" t="s">
        <v>87</v>
      </c>
      <c r="P93" t="s">
        <v>87</v>
      </c>
      <c r="S93" t="s">
        <v>261</v>
      </c>
      <c r="T93">
        <f t="shared" si="36"/>
        <v>1</v>
      </c>
      <c r="U93" s="4">
        <f t="shared" si="37"/>
        <v>0.48599999999999999</v>
      </c>
    </row>
    <row r="94" spans="3:21">
      <c r="C94" s="12" t="s">
        <v>138</v>
      </c>
      <c r="D94" s="25">
        <v>0.48099999999999998</v>
      </c>
      <c r="E94" s="10"/>
      <c r="F94" s="14" t="str">
        <f t="shared" si="42"/>
        <v>Rex &amp; Rosemary</v>
      </c>
      <c r="G94" s="17">
        <f t="shared" si="43"/>
        <v>0.48099999999999998</v>
      </c>
      <c r="H94" s="10" t="s">
        <v>375</v>
      </c>
      <c r="I94" s="10" t="s">
        <v>376</v>
      </c>
      <c r="J94" s="10" t="s">
        <v>375</v>
      </c>
      <c r="K94" s="10" t="s">
        <v>376</v>
      </c>
      <c r="L94" s="10"/>
      <c r="M94" s="11"/>
      <c r="O94" t="s">
        <v>237</v>
      </c>
      <c r="P94" t="s">
        <v>237</v>
      </c>
      <c r="S94" t="s">
        <v>284</v>
      </c>
      <c r="T94">
        <f t="shared" si="36"/>
        <v>5</v>
      </c>
      <c r="U94" s="4">
        <f t="shared" si="37"/>
        <v>0.4854</v>
      </c>
    </row>
    <row r="95" spans="3:21">
      <c r="C95" s="12" t="s">
        <v>76</v>
      </c>
      <c r="D95" s="25">
        <v>0.45600000000000002</v>
      </c>
      <c r="E95" s="10"/>
      <c r="F95" s="14" t="str">
        <f t="shared" si="42"/>
        <v>Carole &amp; Kirsten</v>
      </c>
      <c r="G95" s="17">
        <f t="shared" si="43"/>
        <v>0.45600000000000002</v>
      </c>
      <c r="H95" s="10" t="s">
        <v>355</v>
      </c>
      <c r="I95" s="10" t="s">
        <v>367</v>
      </c>
      <c r="J95" s="10" t="s">
        <v>355</v>
      </c>
      <c r="K95" s="10" t="s">
        <v>367</v>
      </c>
      <c r="L95" s="10"/>
      <c r="M95" s="11"/>
      <c r="O95" t="s">
        <v>133</v>
      </c>
      <c r="P95" t="s">
        <v>133</v>
      </c>
      <c r="S95" t="s">
        <v>386</v>
      </c>
      <c r="T95">
        <f t="shared" si="36"/>
        <v>1</v>
      </c>
      <c r="U95" s="4">
        <f t="shared" si="37"/>
        <v>0.48299999999999998</v>
      </c>
    </row>
    <row r="96" spans="3:21">
      <c r="C96" s="12" t="s">
        <v>426</v>
      </c>
      <c r="D96" s="25">
        <v>0.33100000000000002</v>
      </c>
      <c r="E96" s="10"/>
      <c r="F96" s="14" t="str">
        <f t="shared" si="42"/>
        <v>Beryl &amp; Eugene</v>
      </c>
      <c r="G96" s="17">
        <f t="shared" si="43"/>
        <v>0.33100000000000002</v>
      </c>
      <c r="H96" s="10" t="s">
        <v>351</v>
      </c>
      <c r="I96" s="10" t="s">
        <v>359</v>
      </c>
      <c r="J96" s="10" t="s">
        <v>351</v>
      </c>
      <c r="K96" s="10" t="s">
        <v>359</v>
      </c>
      <c r="L96" s="10"/>
      <c r="M96" s="11"/>
      <c r="O96" t="s">
        <v>75</v>
      </c>
      <c r="P96" t="s">
        <v>82</v>
      </c>
      <c r="S96" t="s">
        <v>299</v>
      </c>
      <c r="T96">
        <f t="shared" si="36"/>
        <v>1</v>
      </c>
      <c r="U96" s="4">
        <f t="shared" si="37"/>
        <v>0.48299999999999998</v>
      </c>
    </row>
    <row r="97" spans="3:21">
      <c r="C97" s="12"/>
      <c r="D97" s="16"/>
      <c r="E97" s="10"/>
      <c r="F97" s="10"/>
      <c r="G97" s="10"/>
      <c r="H97" s="10"/>
      <c r="I97" s="10"/>
      <c r="J97" s="10"/>
      <c r="K97" s="10"/>
      <c r="L97" s="10"/>
      <c r="M97" s="11"/>
      <c r="O97" t="s">
        <v>448</v>
      </c>
      <c r="P97" t="s">
        <v>42</v>
      </c>
      <c r="S97" t="s">
        <v>327</v>
      </c>
      <c r="T97">
        <f t="shared" si="36"/>
        <v>28</v>
      </c>
      <c r="U97" s="4">
        <f t="shared" si="37"/>
        <v>0.48171428571428571</v>
      </c>
    </row>
    <row r="98" spans="3:21">
      <c r="C98" s="12" t="s">
        <v>5</v>
      </c>
      <c r="D98" s="16"/>
      <c r="E98" s="10"/>
      <c r="F98" s="10"/>
      <c r="G98" s="10"/>
      <c r="H98" s="10"/>
      <c r="I98" s="10"/>
      <c r="J98" s="10"/>
      <c r="K98" s="10"/>
      <c r="L98" s="10"/>
      <c r="M98" s="11"/>
      <c r="O98" t="s">
        <v>169</v>
      </c>
      <c r="P98" t="s">
        <v>264</v>
      </c>
      <c r="S98" t="s">
        <v>325</v>
      </c>
      <c r="T98">
        <f t="shared" si="36"/>
        <v>1</v>
      </c>
      <c r="U98" s="4">
        <f t="shared" si="37"/>
        <v>0.48099999999999998</v>
      </c>
    </row>
    <row r="99" spans="3:21">
      <c r="C99" s="12" t="s">
        <v>79</v>
      </c>
      <c r="D99" s="25">
        <v>0.60599999999999998</v>
      </c>
      <c r="E99" s="10"/>
      <c r="F99" s="14" t="str">
        <f t="shared" ref="F99:F104" si="44">VLOOKUP(C99,$O$3:$P$239,2,FALSE)</f>
        <v>Hugh &amp; Ngaire</v>
      </c>
      <c r="G99" s="17">
        <f t="shared" ref="G99:G104" si="45">IF(D99=0,"",D99)</f>
        <v>0.60599999999999998</v>
      </c>
      <c r="H99" s="10" t="s">
        <v>363</v>
      </c>
      <c r="I99" s="10" t="s">
        <v>373</v>
      </c>
      <c r="J99" s="10" t="s">
        <v>363</v>
      </c>
      <c r="K99" s="10" t="s">
        <v>373</v>
      </c>
      <c r="L99" s="10"/>
      <c r="M99" s="11"/>
      <c r="O99" t="s">
        <v>224</v>
      </c>
      <c r="P99" t="s">
        <v>224</v>
      </c>
      <c r="S99" t="s">
        <v>103</v>
      </c>
      <c r="T99">
        <f t="shared" ref="T99:T130" si="46">COUNTIF($F$3:$F$741,S99)</f>
        <v>3</v>
      </c>
      <c r="U99" s="4">
        <f t="shared" ref="U99:U130" si="47">SUMIF($F$3:$F$741,$S99,$G$3:$G$741)/$T99</f>
        <v>0.47599999999999998</v>
      </c>
    </row>
    <row r="100" spans="3:21">
      <c r="C100" s="12" t="s">
        <v>83</v>
      </c>
      <c r="D100" s="25">
        <v>0.55600000000000005</v>
      </c>
      <c r="E100" s="10"/>
      <c r="F100" s="14" t="str">
        <f t="shared" si="44"/>
        <v>Jonathan &amp; Murray</v>
      </c>
      <c r="G100" s="17">
        <f t="shared" si="45"/>
        <v>0.55600000000000005</v>
      </c>
      <c r="H100" s="10" t="s">
        <v>365</v>
      </c>
      <c r="I100" s="10" t="s">
        <v>372</v>
      </c>
      <c r="J100" s="10" t="s">
        <v>365</v>
      </c>
      <c r="K100" s="10" t="s">
        <v>372</v>
      </c>
      <c r="L100" s="10"/>
      <c r="M100" s="11"/>
      <c r="O100" t="s">
        <v>206</v>
      </c>
      <c r="P100" t="s">
        <v>206</v>
      </c>
      <c r="S100" t="s">
        <v>171</v>
      </c>
      <c r="T100">
        <f t="shared" si="46"/>
        <v>1</v>
      </c>
      <c r="U100" s="4">
        <f t="shared" si="47"/>
        <v>0.47499999999999998</v>
      </c>
    </row>
    <row r="101" spans="3:21">
      <c r="C101" s="12" t="s">
        <v>427</v>
      </c>
      <c r="D101" s="25">
        <v>0.52500000000000002</v>
      </c>
      <c r="E101" s="10"/>
      <c r="F101" s="14" t="str">
        <f t="shared" si="44"/>
        <v>Avril &amp; Colin</v>
      </c>
      <c r="G101" s="17">
        <f t="shared" si="45"/>
        <v>0.52500000000000002</v>
      </c>
      <c r="H101" s="10" t="s">
        <v>347</v>
      </c>
      <c r="I101" s="10" t="s">
        <v>357</v>
      </c>
      <c r="J101" s="10" t="s">
        <v>347</v>
      </c>
      <c r="K101" s="10" t="s">
        <v>357</v>
      </c>
      <c r="L101" s="10"/>
      <c r="M101" s="11"/>
      <c r="O101" t="s">
        <v>140</v>
      </c>
      <c r="P101" t="s">
        <v>283</v>
      </c>
      <c r="S101" t="s">
        <v>285</v>
      </c>
      <c r="T101">
        <f t="shared" si="46"/>
        <v>1</v>
      </c>
      <c r="U101" s="4">
        <f t="shared" si="47"/>
        <v>0.47499999999999998</v>
      </c>
    </row>
    <row r="102" spans="3:21">
      <c r="C102" s="12" t="s">
        <v>150</v>
      </c>
      <c r="D102" s="25">
        <v>0.48099999999999998</v>
      </c>
      <c r="E102" s="10"/>
      <c r="F102" s="14" t="str">
        <f t="shared" si="44"/>
        <v>John &amp; Phil O</v>
      </c>
      <c r="G102" s="17">
        <f t="shared" si="45"/>
        <v>0.48099999999999998</v>
      </c>
      <c r="H102" s="10" t="s">
        <v>364</v>
      </c>
      <c r="I102" s="10" t="s">
        <v>381</v>
      </c>
      <c r="J102" s="10" t="s">
        <v>364</v>
      </c>
      <c r="K102" s="10" t="s">
        <v>381</v>
      </c>
      <c r="L102" s="10"/>
      <c r="M102" s="11"/>
      <c r="O102" t="s">
        <v>212</v>
      </c>
      <c r="P102" t="s">
        <v>177</v>
      </c>
      <c r="S102" t="s">
        <v>155</v>
      </c>
      <c r="T102">
        <f t="shared" si="46"/>
        <v>1</v>
      </c>
      <c r="U102" s="4">
        <f t="shared" si="47"/>
        <v>0.47299999999999998</v>
      </c>
    </row>
    <row r="103" spans="3:21">
      <c r="C103" s="12" t="s">
        <v>122</v>
      </c>
      <c r="D103" s="25">
        <v>0.438</v>
      </c>
      <c r="E103" s="10"/>
      <c r="F103" s="14" t="str">
        <f t="shared" si="44"/>
        <v>Bob &amp; Grant</v>
      </c>
      <c r="G103" s="17">
        <f t="shared" si="45"/>
        <v>0.438</v>
      </c>
      <c r="H103" s="10" t="s">
        <v>354</v>
      </c>
      <c r="I103" s="10" t="s">
        <v>362</v>
      </c>
      <c r="J103" s="10" t="s">
        <v>354</v>
      </c>
      <c r="K103" s="10" t="s">
        <v>362</v>
      </c>
      <c r="L103" s="10"/>
      <c r="M103" s="11"/>
      <c r="O103" t="s">
        <v>74</v>
      </c>
      <c r="P103" t="s">
        <v>284</v>
      </c>
      <c r="S103" t="s">
        <v>229</v>
      </c>
      <c r="T103">
        <f t="shared" si="46"/>
        <v>2</v>
      </c>
      <c r="U103" s="4">
        <f t="shared" si="47"/>
        <v>0.47200000000000003</v>
      </c>
    </row>
    <row r="104" spans="3:21">
      <c r="C104" s="12" t="s">
        <v>72</v>
      </c>
      <c r="D104" s="25">
        <v>0.39400000000000002</v>
      </c>
      <c r="E104" s="10"/>
      <c r="F104" s="14" t="str">
        <f t="shared" si="44"/>
        <v>Ann &amp; Richard M</v>
      </c>
      <c r="G104" s="17">
        <f t="shared" si="45"/>
        <v>0.39400000000000002</v>
      </c>
      <c r="H104" s="10" t="s">
        <v>388</v>
      </c>
      <c r="I104" s="10" t="s">
        <v>394</v>
      </c>
      <c r="J104" s="10" t="s">
        <v>388</v>
      </c>
      <c r="K104" s="10" t="s">
        <v>394</v>
      </c>
      <c r="L104" s="10"/>
      <c r="M104" s="11"/>
      <c r="O104" t="s">
        <v>410</v>
      </c>
      <c r="P104" t="s">
        <v>419</v>
      </c>
      <c r="S104" t="s">
        <v>294</v>
      </c>
      <c r="T104">
        <f t="shared" si="46"/>
        <v>4</v>
      </c>
      <c r="U104" s="4">
        <f t="shared" si="47"/>
        <v>0.46949999999999997</v>
      </c>
    </row>
    <row r="105" spans="3:21"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1"/>
      <c r="O105" t="s">
        <v>2</v>
      </c>
      <c r="P105" t="s">
        <v>285</v>
      </c>
      <c r="S105" t="s">
        <v>80</v>
      </c>
      <c r="T105">
        <f t="shared" si="46"/>
        <v>6</v>
      </c>
      <c r="U105" s="4">
        <f t="shared" si="47"/>
        <v>0.46933333333333332</v>
      </c>
    </row>
    <row r="106" spans="3:21">
      <c r="C106" s="12" t="s">
        <v>424</v>
      </c>
      <c r="D106" s="13"/>
      <c r="E106" s="10"/>
      <c r="F106" s="10"/>
      <c r="G106" s="10"/>
      <c r="H106" s="10"/>
      <c r="I106" s="10"/>
      <c r="J106" s="10"/>
      <c r="K106" s="10"/>
      <c r="L106" s="10"/>
      <c r="M106" s="11"/>
      <c r="O106" t="s">
        <v>128</v>
      </c>
      <c r="P106" t="s">
        <v>206</v>
      </c>
      <c r="S106" t="s">
        <v>93</v>
      </c>
      <c r="T106">
        <f t="shared" si="46"/>
        <v>1</v>
      </c>
      <c r="U106" s="4">
        <f t="shared" si="47"/>
        <v>0.46899999999999997</v>
      </c>
    </row>
    <row r="107" spans="3:21">
      <c r="C107" s="12" t="s">
        <v>4</v>
      </c>
      <c r="D107" s="13"/>
      <c r="E107" s="10"/>
      <c r="F107" s="10"/>
      <c r="G107" s="10"/>
      <c r="H107" s="10"/>
      <c r="I107" s="10"/>
      <c r="J107" s="10"/>
      <c r="K107" s="10"/>
      <c r="L107" s="10"/>
      <c r="M107" s="11"/>
      <c r="O107" t="s">
        <v>170</v>
      </c>
      <c r="P107" t="s">
        <v>170</v>
      </c>
      <c r="S107" t="s">
        <v>277</v>
      </c>
      <c r="T107">
        <f t="shared" si="46"/>
        <v>2</v>
      </c>
      <c r="U107" s="4">
        <f t="shared" si="47"/>
        <v>0.46700000000000003</v>
      </c>
    </row>
    <row r="108" spans="3:21">
      <c r="C108" s="12" t="s">
        <v>185</v>
      </c>
      <c r="D108" s="25">
        <v>0.59399999999999997</v>
      </c>
      <c r="E108" s="10"/>
      <c r="F108" s="14" t="str">
        <f>VLOOKUP(C108,$O$3:$P$239,2,FALSE)</f>
        <v>Graham &amp; Phil O</v>
      </c>
      <c r="G108" s="17">
        <f>IF(D108=0,"",D108)</f>
        <v>0.59399999999999997</v>
      </c>
      <c r="H108" s="10" t="s">
        <v>361</v>
      </c>
      <c r="I108" s="10" t="s">
        <v>381</v>
      </c>
      <c r="J108" s="10" t="s">
        <v>361</v>
      </c>
      <c r="K108" s="10" t="s">
        <v>381</v>
      </c>
      <c r="L108" s="10"/>
      <c r="M108" s="11"/>
      <c r="O108" t="s">
        <v>62</v>
      </c>
      <c r="P108" t="s">
        <v>62</v>
      </c>
      <c r="S108" t="s">
        <v>45</v>
      </c>
      <c r="T108">
        <f t="shared" si="46"/>
        <v>1</v>
      </c>
      <c r="U108" s="4">
        <f t="shared" si="47"/>
        <v>0.46700000000000003</v>
      </c>
    </row>
    <row r="109" spans="3:21">
      <c r="C109" s="12" t="s">
        <v>152</v>
      </c>
      <c r="D109" s="25">
        <v>0.51300000000000001</v>
      </c>
      <c r="E109" s="10"/>
      <c r="F109" s="14" t="str">
        <f>VLOOKUP(C109,$O$3:$P$239,2,FALSE)</f>
        <v>Carol C &amp; Richard S</v>
      </c>
      <c r="G109" s="17">
        <f t="shared" ref="G109:G112" si="48">IF(D109=0,"",D109)</f>
        <v>0.51300000000000001</v>
      </c>
      <c r="H109" s="10" t="s">
        <v>395</v>
      </c>
      <c r="I109" s="10" t="s">
        <v>380</v>
      </c>
      <c r="J109" s="10" t="s">
        <v>395</v>
      </c>
      <c r="K109" s="10" t="s">
        <v>380</v>
      </c>
      <c r="L109" s="10"/>
      <c r="M109" s="11"/>
      <c r="O109" t="s">
        <v>119</v>
      </c>
      <c r="P109" t="s">
        <v>119</v>
      </c>
      <c r="S109" t="s">
        <v>42</v>
      </c>
      <c r="T109">
        <f t="shared" si="46"/>
        <v>6</v>
      </c>
      <c r="U109" s="4">
        <f t="shared" si="47"/>
        <v>0.46683333333333338</v>
      </c>
    </row>
    <row r="110" spans="3:21">
      <c r="C110" s="12" t="s">
        <v>423</v>
      </c>
      <c r="D110" s="25">
        <v>0.5</v>
      </c>
      <c r="E110" s="10"/>
      <c r="F110" s="14" t="str">
        <f>VLOOKUP(C110,$O$3:$P$239,2,FALSE)</f>
        <v>Evan &amp; Richard M</v>
      </c>
      <c r="G110" s="17">
        <f t="shared" si="48"/>
        <v>0.5</v>
      </c>
      <c r="H110" s="10" t="s">
        <v>360</v>
      </c>
      <c r="I110" s="10" t="s">
        <v>394</v>
      </c>
      <c r="J110" s="10" t="s">
        <v>360</v>
      </c>
      <c r="K110" s="10" t="s">
        <v>394</v>
      </c>
      <c r="L110" s="10"/>
      <c r="M110" s="11"/>
      <c r="O110" t="s">
        <v>423</v>
      </c>
      <c r="P110" t="s">
        <v>423</v>
      </c>
      <c r="S110" t="s">
        <v>330</v>
      </c>
      <c r="T110">
        <f t="shared" si="46"/>
        <v>1</v>
      </c>
      <c r="U110" s="4">
        <f t="shared" si="47"/>
        <v>0.46400000000000002</v>
      </c>
    </row>
    <row r="111" spans="3:21">
      <c r="C111" s="12" t="s">
        <v>57</v>
      </c>
      <c r="D111" s="25">
        <v>0.49399999999999999</v>
      </c>
      <c r="E111" s="10"/>
      <c r="F111" s="14" t="str">
        <f>VLOOKUP(C111,$O$3:$P$239,2,FALSE)</f>
        <v>Hugh &amp; Ngaire</v>
      </c>
      <c r="G111" s="17">
        <f t="shared" si="48"/>
        <v>0.49399999999999999</v>
      </c>
      <c r="H111" s="10" t="s">
        <v>363</v>
      </c>
      <c r="I111" s="10" t="s">
        <v>373</v>
      </c>
      <c r="J111" s="10" t="s">
        <v>363</v>
      </c>
      <c r="K111" s="10" t="s">
        <v>373</v>
      </c>
      <c r="L111" s="10"/>
      <c r="M111" s="11"/>
      <c r="O111" t="s">
        <v>73</v>
      </c>
      <c r="P111" t="s">
        <v>231</v>
      </c>
      <c r="S111" t="s">
        <v>309</v>
      </c>
      <c r="T111">
        <f t="shared" si="46"/>
        <v>2</v>
      </c>
      <c r="U111" s="4">
        <f t="shared" si="47"/>
        <v>0.46350000000000002</v>
      </c>
    </row>
    <row r="112" spans="3:21">
      <c r="C112" s="12" t="s">
        <v>248</v>
      </c>
      <c r="D112" s="25">
        <v>0.4</v>
      </c>
      <c r="E112" s="10"/>
      <c r="F112" s="14" t="str">
        <f>VLOOKUP(C112,$O$3:$P$239,2,FALSE)</f>
        <v>Ann &amp; Avril</v>
      </c>
      <c r="G112" s="17">
        <f t="shared" si="48"/>
        <v>0.4</v>
      </c>
      <c r="H112" s="10" t="s">
        <v>388</v>
      </c>
      <c r="I112" s="10" t="s">
        <v>347</v>
      </c>
      <c r="J112" s="10" t="s">
        <v>388</v>
      </c>
      <c r="K112" s="10" t="s">
        <v>347</v>
      </c>
      <c r="L112" s="10"/>
      <c r="M112" s="11"/>
      <c r="O112" t="s">
        <v>411</v>
      </c>
      <c r="P112" t="s">
        <v>420</v>
      </c>
      <c r="S112" t="s">
        <v>217</v>
      </c>
      <c r="T112">
        <f t="shared" si="46"/>
        <v>2</v>
      </c>
      <c r="U112" s="4">
        <f t="shared" si="47"/>
        <v>0.46250000000000002</v>
      </c>
    </row>
    <row r="113" spans="3:21"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1"/>
      <c r="O113" t="s">
        <v>432</v>
      </c>
      <c r="P113" t="s">
        <v>435</v>
      </c>
      <c r="S113" t="s">
        <v>254</v>
      </c>
      <c r="T113">
        <f t="shared" si="46"/>
        <v>1</v>
      </c>
      <c r="U113" s="4">
        <f t="shared" si="47"/>
        <v>0.46100000000000002</v>
      </c>
    </row>
    <row r="114" spans="3:21">
      <c r="C114" s="12" t="s">
        <v>5</v>
      </c>
      <c r="D114" s="16"/>
      <c r="E114" s="10"/>
      <c r="F114" s="10"/>
      <c r="G114" s="10"/>
      <c r="H114" s="10"/>
      <c r="I114" s="10"/>
      <c r="J114" s="10"/>
      <c r="K114" s="10"/>
      <c r="L114" s="10"/>
      <c r="M114" s="11"/>
      <c r="O114" t="s">
        <v>425</v>
      </c>
      <c r="P114" t="s">
        <v>428</v>
      </c>
      <c r="S114" t="s">
        <v>124</v>
      </c>
      <c r="T114">
        <f t="shared" si="46"/>
        <v>1</v>
      </c>
      <c r="U114" s="4">
        <f t="shared" si="47"/>
        <v>0.46100000000000002</v>
      </c>
    </row>
    <row r="115" spans="3:21">
      <c r="C115" s="12" t="s">
        <v>83</v>
      </c>
      <c r="D115" s="25">
        <v>0.625</v>
      </c>
      <c r="E115" s="10"/>
      <c r="F115" s="14" t="str">
        <f>VLOOKUP(C115,$O$3:$P$239,2,FALSE)</f>
        <v>Jonathan &amp; Murray</v>
      </c>
      <c r="G115" s="17">
        <f>IF(D115=0,"",D115)</f>
        <v>0.625</v>
      </c>
      <c r="H115" s="10" t="s">
        <v>365</v>
      </c>
      <c r="I115" s="10" t="s">
        <v>372</v>
      </c>
      <c r="J115" s="10" t="s">
        <v>365</v>
      </c>
      <c r="K115" s="10" t="s">
        <v>372</v>
      </c>
      <c r="L115" s="10"/>
      <c r="M115" s="11"/>
      <c r="O115" t="s">
        <v>63</v>
      </c>
      <c r="P115" t="s">
        <v>63</v>
      </c>
      <c r="S115" t="s">
        <v>308</v>
      </c>
      <c r="T115">
        <f t="shared" si="46"/>
        <v>2</v>
      </c>
      <c r="U115" s="4">
        <f t="shared" si="47"/>
        <v>0.45950000000000002</v>
      </c>
    </row>
    <row r="116" spans="3:21">
      <c r="C116" s="12" t="s">
        <v>121</v>
      </c>
      <c r="D116" s="25">
        <v>0.55600000000000005</v>
      </c>
      <c r="E116" s="10"/>
      <c r="F116" s="14" t="str">
        <f>VLOOKUP(C116,$O$3:$P$239,2,FALSE)</f>
        <v>Mary-Jean &amp; Tom</v>
      </c>
      <c r="G116" s="17">
        <f t="shared" ref="G116:G119" si="49">IF(D116=0,"",D116)</f>
        <v>0.55600000000000005</v>
      </c>
      <c r="H116" s="10" t="s">
        <v>371</v>
      </c>
      <c r="I116" s="10" t="s">
        <v>377</v>
      </c>
      <c r="J116" s="10" t="s">
        <v>371</v>
      </c>
      <c r="K116" s="10" t="s">
        <v>377</v>
      </c>
      <c r="L116" s="10"/>
      <c r="M116" s="11"/>
      <c r="O116" t="s">
        <v>117</v>
      </c>
      <c r="P116" t="s">
        <v>117</v>
      </c>
      <c r="S116" t="s">
        <v>318</v>
      </c>
      <c r="T116">
        <f t="shared" si="46"/>
        <v>1</v>
      </c>
      <c r="U116" s="4">
        <f t="shared" si="47"/>
        <v>0.45800000000000002</v>
      </c>
    </row>
    <row r="117" spans="3:21">
      <c r="C117" s="12" t="s">
        <v>48</v>
      </c>
      <c r="D117" s="25">
        <v>0.49399999999999999</v>
      </c>
      <c r="E117" s="10"/>
      <c r="F117" s="14" t="str">
        <f>VLOOKUP(C117,$O$3:$P$239,2,FALSE)</f>
        <v>Joy &amp; Rosemary</v>
      </c>
      <c r="G117" s="17">
        <f t="shared" si="49"/>
        <v>0.49399999999999999</v>
      </c>
      <c r="H117" s="10" t="s">
        <v>366</v>
      </c>
      <c r="I117" s="10" t="s">
        <v>376</v>
      </c>
      <c r="J117" s="10" t="s">
        <v>366</v>
      </c>
      <c r="K117" s="10" t="s">
        <v>376</v>
      </c>
      <c r="L117" s="10"/>
      <c r="M117" s="11"/>
      <c r="O117" t="s">
        <v>194</v>
      </c>
      <c r="P117" t="s">
        <v>117</v>
      </c>
      <c r="S117" t="s">
        <v>266</v>
      </c>
      <c r="T117">
        <f t="shared" si="46"/>
        <v>1</v>
      </c>
      <c r="U117" s="4">
        <f t="shared" si="47"/>
        <v>0.45600000000000002</v>
      </c>
    </row>
    <row r="118" spans="3:21">
      <c r="C118" s="12" t="s">
        <v>122</v>
      </c>
      <c r="D118" s="25">
        <v>0.43099999999999999</v>
      </c>
      <c r="E118" s="10"/>
      <c r="F118" s="14" t="str">
        <f>VLOOKUP(C118,$O$3:$P$239,2,FALSE)</f>
        <v>Bob &amp; Grant</v>
      </c>
      <c r="G118" s="17">
        <f t="shared" si="49"/>
        <v>0.43099999999999999</v>
      </c>
      <c r="H118" s="10" t="s">
        <v>354</v>
      </c>
      <c r="I118" s="10" t="s">
        <v>362</v>
      </c>
      <c r="J118" s="10" t="s">
        <v>354</v>
      </c>
      <c r="K118" s="10" t="s">
        <v>362</v>
      </c>
      <c r="L118" s="10"/>
      <c r="M118" s="11"/>
      <c r="O118" t="s">
        <v>185</v>
      </c>
      <c r="P118" t="s">
        <v>185</v>
      </c>
      <c r="S118" t="s">
        <v>274</v>
      </c>
      <c r="T118">
        <f t="shared" si="46"/>
        <v>1</v>
      </c>
      <c r="U118" s="4">
        <f t="shared" si="47"/>
        <v>0.45600000000000002</v>
      </c>
    </row>
    <row r="119" spans="3:21">
      <c r="C119" s="12" t="s">
        <v>422</v>
      </c>
      <c r="D119" s="25">
        <v>0.39400000000000002</v>
      </c>
      <c r="E119" s="10"/>
      <c r="F119" s="14" t="str">
        <f>VLOOKUP(C119,$O$3:$P$239,2,FALSE)</f>
        <v>Bernie &amp; Dale</v>
      </c>
      <c r="G119" s="17">
        <f t="shared" si="49"/>
        <v>0.39400000000000002</v>
      </c>
      <c r="H119" s="10" t="s">
        <v>350</v>
      </c>
      <c r="I119" s="10" t="s">
        <v>358</v>
      </c>
      <c r="J119" s="10" t="s">
        <v>350</v>
      </c>
      <c r="K119" s="10" t="s">
        <v>358</v>
      </c>
      <c r="L119" s="10"/>
      <c r="M119" s="11"/>
      <c r="O119" t="s">
        <v>92</v>
      </c>
      <c r="P119" t="s">
        <v>92</v>
      </c>
      <c r="S119" t="s">
        <v>289</v>
      </c>
      <c r="T119">
        <f t="shared" si="46"/>
        <v>2</v>
      </c>
      <c r="U119" s="4">
        <f t="shared" si="47"/>
        <v>0.45350000000000001</v>
      </c>
    </row>
    <row r="120" spans="3:21"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1"/>
      <c r="O120" t="s">
        <v>45</v>
      </c>
      <c r="P120" t="s">
        <v>45</v>
      </c>
      <c r="S120" t="s">
        <v>132</v>
      </c>
      <c r="T120">
        <f t="shared" si="46"/>
        <v>3</v>
      </c>
      <c r="U120" s="4">
        <f t="shared" si="47"/>
        <v>0.45166666666666666</v>
      </c>
    </row>
    <row r="121" spans="3:21">
      <c r="C121" s="12" t="s">
        <v>404</v>
      </c>
      <c r="D121" s="13"/>
      <c r="E121" s="10"/>
      <c r="F121" s="10"/>
      <c r="G121" s="10"/>
      <c r="H121" s="10"/>
      <c r="I121" s="10"/>
      <c r="J121" s="10"/>
      <c r="K121" s="10"/>
      <c r="L121" s="10"/>
      <c r="M121" s="11"/>
      <c r="O121" t="s">
        <v>122</v>
      </c>
      <c r="P121" t="s">
        <v>130</v>
      </c>
      <c r="S121" s="14" t="s">
        <v>421</v>
      </c>
      <c r="T121">
        <f t="shared" si="46"/>
        <v>1</v>
      </c>
      <c r="U121" s="4">
        <f t="shared" si="47"/>
        <v>0.45100000000000001</v>
      </c>
    </row>
    <row r="122" spans="3:21">
      <c r="C122" s="12" t="s">
        <v>4</v>
      </c>
      <c r="D122" s="13"/>
      <c r="E122" s="10"/>
      <c r="F122" s="10"/>
      <c r="G122" s="10"/>
      <c r="H122" s="10"/>
      <c r="I122" s="10"/>
      <c r="J122" s="10"/>
      <c r="K122" s="10"/>
      <c r="L122" s="10"/>
      <c r="M122" s="11"/>
      <c r="O122" t="s">
        <v>77</v>
      </c>
      <c r="P122" t="s">
        <v>80</v>
      </c>
      <c r="S122" t="s">
        <v>249</v>
      </c>
      <c r="T122">
        <f t="shared" si="46"/>
        <v>1</v>
      </c>
      <c r="U122" s="4">
        <f t="shared" si="47"/>
        <v>0.442</v>
      </c>
    </row>
    <row r="123" spans="3:21">
      <c r="C123" s="12" t="s">
        <v>405</v>
      </c>
      <c r="D123" s="16">
        <v>0.61670000000000003</v>
      </c>
      <c r="E123" s="10" t="s">
        <v>0</v>
      </c>
      <c r="F123" s="14" t="str">
        <f t="shared" ref="F123:F128" si="50">VLOOKUP(C123,$O$3:$P$239,2,FALSE)</f>
        <v>Carolyn &amp; Murray</v>
      </c>
      <c r="G123" s="17">
        <f t="shared" ref="G123:G128" si="51">IF(D123=0,"",D123)</f>
        <v>0.61670000000000003</v>
      </c>
      <c r="H123" s="10" t="s">
        <v>356</v>
      </c>
      <c r="I123" s="10" t="s">
        <v>372</v>
      </c>
      <c r="J123" s="10"/>
      <c r="K123" s="10"/>
      <c r="L123" s="10" t="s">
        <v>356</v>
      </c>
      <c r="M123" s="11" t="s">
        <v>372</v>
      </c>
      <c r="O123" t="s">
        <v>149</v>
      </c>
      <c r="P123" t="s">
        <v>298</v>
      </c>
      <c r="S123" s="14" t="s">
        <v>408</v>
      </c>
      <c r="T123">
        <f t="shared" si="46"/>
        <v>1</v>
      </c>
      <c r="U123" s="4">
        <f t="shared" si="47"/>
        <v>0.442</v>
      </c>
    </row>
    <row r="124" spans="3:21">
      <c r="C124" s="12" t="s">
        <v>407</v>
      </c>
      <c r="D124" s="16">
        <v>0.55800000000000005</v>
      </c>
      <c r="F124" s="14" t="str">
        <f t="shared" si="50"/>
        <v>Mary-Jean &amp; Phil O</v>
      </c>
      <c r="G124" s="17">
        <f t="shared" si="51"/>
        <v>0.55800000000000005</v>
      </c>
      <c r="H124" t="s">
        <v>371</v>
      </c>
      <c r="I124" s="10" t="s">
        <v>381</v>
      </c>
      <c r="J124" s="10"/>
      <c r="K124" s="10"/>
      <c r="L124" t="s">
        <v>371</v>
      </c>
      <c r="M124" s="11" t="s">
        <v>381</v>
      </c>
      <c r="O124" t="s">
        <v>198</v>
      </c>
      <c r="P124" t="s">
        <v>298</v>
      </c>
      <c r="S124" t="s">
        <v>256</v>
      </c>
      <c r="T124">
        <f t="shared" si="46"/>
        <v>2</v>
      </c>
      <c r="U124" s="4">
        <f t="shared" si="47"/>
        <v>0.4405</v>
      </c>
    </row>
    <row r="125" spans="3:21">
      <c r="C125" s="12" t="s">
        <v>417</v>
      </c>
      <c r="D125" s="16">
        <v>0.54200000000000004</v>
      </c>
      <c r="F125" s="14" t="str">
        <f t="shared" si="50"/>
        <v>Ann &amp; Kirsten</v>
      </c>
      <c r="G125" s="17">
        <f t="shared" si="51"/>
        <v>0.54200000000000004</v>
      </c>
      <c r="H125" t="s">
        <v>388</v>
      </c>
      <c r="I125" s="10" t="s">
        <v>367</v>
      </c>
      <c r="J125" s="10"/>
      <c r="K125" s="10"/>
      <c r="L125" t="s">
        <v>388</v>
      </c>
      <c r="M125" s="11" t="s">
        <v>367</v>
      </c>
      <c r="O125" t="s">
        <v>47</v>
      </c>
      <c r="P125" t="s">
        <v>170</v>
      </c>
      <c r="S125" t="s">
        <v>298</v>
      </c>
      <c r="T125">
        <f t="shared" si="46"/>
        <v>2</v>
      </c>
      <c r="U125" s="4">
        <f t="shared" si="47"/>
        <v>0.4405</v>
      </c>
    </row>
    <row r="126" spans="3:21">
      <c r="C126" s="12" t="s">
        <v>64</v>
      </c>
      <c r="D126" s="16">
        <v>0.45</v>
      </c>
      <c r="F126" s="14" t="str">
        <f t="shared" si="50"/>
        <v>Grant &amp; Rosemary</v>
      </c>
      <c r="G126" s="17">
        <f t="shared" si="51"/>
        <v>0.45</v>
      </c>
      <c r="H126" t="s">
        <v>362</v>
      </c>
      <c r="I126" s="10" t="s">
        <v>376</v>
      </c>
      <c r="J126" s="10"/>
      <c r="K126" s="10"/>
      <c r="L126" t="s">
        <v>362</v>
      </c>
      <c r="M126" s="11" t="s">
        <v>376</v>
      </c>
      <c r="O126" t="s">
        <v>434</v>
      </c>
      <c r="P126" t="s">
        <v>434</v>
      </c>
      <c r="S126" t="s">
        <v>177</v>
      </c>
      <c r="T126">
        <f t="shared" si="46"/>
        <v>3</v>
      </c>
      <c r="U126" s="4">
        <f t="shared" si="47"/>
        <v>0.43933333333333335</v>
      </c>
    </row>
    <row r="127" spans="3:21">
      <c r="C127" s="12" t="s">
        <v>408</v>
      </c>
      <c r="D127" s="16">
        <v>0.442</v>
      </c>
      <c r="F127" s="14" t="str">
        <f t="shared" si="50"/>
        <v>Avril &amp; Hugh</v>
      </c>
      <c r="G127" s="17">
        <f t="shared" si="51"/>
        <v>0.442</v>
      </c>
      <c r="H127" t="s">
        <v>347</v>
      </c>
      <c r="I127" s="10" t="s">
        <v>363</v>
      </c>
      <c r="J127" s="10"/>
      <c r="K127" s="10"/>
      <c r="L127" t="s">
        <v>347</v>
      </c>
      <c r="M127" s="11" t="s">
        <v>363</v>
      </c>
      <c r="O127" t="s">
        <v>188</v>
      </c>
      <c r="P127" t="s">
        <v>265</v>
      </c>
      <c r="S127" t="s">
        <v>237</v>
      </c>
      <c r="T127">
        <f t="shared" si="46"/>
        <v>1</v>
      </c>
      <c r="U127" s="4">
        <f t="shared" si="47"/>
        <v>0.439</v>
      </c>
    </row>
    <row r="128" spans="3:21">
      <c r="C128" s="12" t="s">
        <v>409</v>
      </c>
      <c r="D128" s="16">
        <v>0.39200000000000002</v>
      </c>
      <c r="F128" s="14" t="str">
        <f t="shared" si="50"/>
        <v>Bernie &amp; Ngaire</v>
      </c>
      <c r="G128" s="17">
        <f t="shared" si="51"/>
        <v>0.39200000000000002</v>
      </c>
      <c r="H128" t="s">
        <v>350</v>
      </c>
      <c r="I128" s="10" t="s">
        <v>373</v>
      </c>
      <c r="J128" s="10"/>
      <c r="K128" s="10"/>
      <c r="L128" t="s">
        <v>350</v>
      </c>
      <c r="M128" s="11" t="s">
        <v>373</v>
      </c>
      <c r="O128" t="s">
        <v>115</v>
      </c>
      <c r="P128" t="s">
        <v>266</v>
      </c>
      <c r="S128" t="s">
        <v>342</v>
      </c>
      <c r="T128">
        <f t="shared" si="46"/>
        <v>1</v>
      </c>
      <c r="U128" s="4">
        <f t="shared" si="47"/>
        <v>0.438</v>
      </c>
    </row>
    <row r="129" spans="3:21"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1"/>
      <c r="O129" t="s">
        <v>79</v>
      </c>
      <c r="P129" t="s">
        <v>79</v>
      </c>
      <c r="S129" t="s">
        <v>87</v>
      </c>
      <c r="T129">
        <f t="shared" si="46"/>
        <v>1</v>
      </c>
      <c r="U129" s="4">
        <f t="shared" si="47"/>
        <v>0.435</v>
      </c>
    </row>
    <row r="130" spans="3:21">
      <c r="C130" s="12" t="s">
        <v>5</v>
      </c>
      <c r="D130" s="16"/>
      <c r="E130" s="10"/>
      <c r="F130" s="10"/>
      <c r="G130" s="10"/>
      <c r="H130" s="10"/>
      <c r="I130" s="10"/>
      <c r="J130" s="10"/>
      <c r="K130" s="10"/>
      <c r="L130" s="10"/>
      <c r="M130" s="11"/>
      <c r="O130" t="s">
        <v>144</v>
      </c>
      <c r="P130" t="s">
        <v>299</v>
      </c>
      <c r="S130" t="s">
        <v>279</v>
      </c>
      <c r="T130">
        <f t="shared" si="46"/>
        <v>1</v>
      </c>
      <c r="U130" s="4">
        <f t="shared" si="47"/>
        <v>0.435</v>
      </c>
    </row>
    <row r="131" spans="3:21">
      <c r="C131" s="12" t="s">
        <v>410</v>
      </c>
      <c r="D131" s="16">
        <v>0.58299999999999996</v>
      </c>
      <c r="E131" s="10"/>
      <c r="F131" s="14" t="str">
        <f t="shared" ref="F131:F136" si="52">VLOOKUP(C131,$O$3:$P$239,2,FALSE)</f>
        <v>Bob &amp; Evan</v>
      </c>
      <c r="G131" s="17">
        <f t="shared" ref="G131:G135" si="53">IF(D131=0,"",D131)</f>
        <v>0.58299999999999996</v>
      </c>
      <c r="H131" s="10" t="s">
        <v>360</v>
      </c>
      <c r="I131" s="10" t="s">
        <v>354</v>
      </c>
      <c r="J131" s="10"/>
      <c r="K131" s="10"/>
      <c r="L131" s="10" t="s">
        <v>360</v>
      </c>
      <c r="M131" s="11" t="s">
        <v>354</v>
      </c>
      <c r="O131" t="s">
        <v>180</v>
      </c>
      <c r="P131" t="s">
        <v>300</v>
      </c>
      <c r="S131" t="s">
        <v>259</v>
      </c>
      <c r="T131">
        <f t="shared" ref="T131:T162" si="54">COUNTIF($F$3:$F$741,S131)</f>
        <v>2</v>
      </c>
      <c r="U131" s="4">
        <f t="shared" ref="U131:U162" si="55">SUMIF($F$3:$F$741,$S131,$G$3:$G$741)/$T131</f>
        <v>0.4345</v>
      </c>
    </row>
    <row r="132" spans="3:21">
      <c r="C132" s="12" t="s">
        <v>411</v>
      </c>
      <c r="D132" s="16">
        <v>0.57599999999999996</v>
      </c>
      <c r="E132" s="10"/>
      <c r="F132" s="14" t="str">
        <f t="shared" si="52"/>
        <v>Bill &amp; Graham</v>
      </c>
      <c r="G132" s="17">
        <f t="shared" si="53"/>
        <v>0.57599999999999996</v>
      </c>
      <c r="H132" s="10" t="s">
        <v>361</v>
      </c>
      <c r="I132" s="10" t="s">
        <v>353</v>
      </c>
      <c r="J132" s="10"/>
      <c r="K132" s="10"/>
      <c r="L132" s="10" t="s">
        <v>361</v>
      </c>
      <c r="M132" s="11" t="s">
        <v>353</v>
      </c>
      <c r="O132" t="s">
        <v>241</v>
      </c>
      <c r="P132" t="s">
        <v>241</v>
      </c>
      <c r="S132" t="s">
        <v>441</v>
      </c>
      <c r="T132">
        <f t="shared" si="54"/>
        <v>1</v>
      </c>
      <c r="U132" s="4">
        <f t="shared" si="55"/>
        <v>0.433</v>
      </c>
    </row>
    <row r="133" spans="3:21">
      <c r="C133" s="12" t="s">
        <v>412</v>
      </c>
      <c r="D133" s="16">
        <v>0.50700000000000001</v>
      </c>
      <c r="E133" s="10"/>
      <c r="F133" s="14" t="str">
        <f t="shared" si="52"/>
        <v>Bea &amp; Tom</v>
      </c>
      <c r="G133" s="17">
        <f t="shared" si="53"/>
        <v>0.50700000000000001</v>
      </c>
      <c r="H133" s="10" t="s">
        <v>348</v>
      </c>
      <c r="I133" s="10" t="s">
        <v>377</v>
      </c>
      <c r="J133" s="10"/>
      <c r="K133" s="10"/>
      <c r="L133" s="10" t="s">
        <v>348</v>
      </c>
      <c r="M133" s="11" t="s">
        <v>377</v>
      </c>
      <c r="O133" t="s">
        <v>49</v>
      </c>
      <c r="P133" t="s">
        <v>49</v>
      </c>
      <c r="S133" t="s">
        <v>283</v>
      </c>
      <c r="T133">
        <f t="shared" si="54"/>
        <v>1</v>
      </c>
      <c r="U133" s="4">
        <f t="shared" si="55"/>
        <v>0.43099999999999999</v>
      </c>
    </row>
    <row r="134" spans="3:21">
      <c r="C134" s="12" t="s">
        <v>413</v>
      </c>
      <c r="D134" s="16">
        <v>0.45100000000000001</v>
      </c>
      <c r="E134" s="10"/>
      <c r="F134" s="14" t="str">
        <f t="shared" si="52"/>
        <v>Betty &amp; Joy</v>
      </c>
      <c r="G134" s="17">
        <f t="shared" si="53"/>
        <v>0.45100000000000001</v>
      </c>
      <c r="H134" s="10" t="s">
        <v>366</v>
      </c>
      <c r="I134" s="10" t="s">
        <v>352</v>
      </c>
      <c r="J134" s="10"/>
      <c r="K134" s="10"/>
      <c r="L134" s="10" t="s">
        <v>366</v>
      </c>
      <c r="M134" s="11" t="s">
        <v>352</v>
      </c>
      <c r="O134" t="s">
        <v>433</v>
      </c>
      <c r="P134" t="s">
        <v>62</v>
      </c>
      <c r="S134" t="s">
        <v>305</v>
      </c>
      <c r="T134">
        <f t="shared" si="54"/>
        <v>1</v>
      </c>
      <c r="U134" s="4">
        <f t="shared" si="55"/>
        <v>0.43099999999999999</v>
      </c>
    </row>
    <row r="135" spans="3:21">
      <c r="C135" s="12" t="s">
        <v>414</v>
      </c>
      <c r="D135" s="16">
        <v>0.38200000000000001</v>
      </c>
      <c r="E135" s="10"/>
      <c r="F135" s="14" t="str">
        <f t="shared" si="52"/>
        <v>Carole &amp; Rex</v>
      </c>
      <c r="G135" s="17">
        <f t="shared" si="53"/>
        <v>0.38200000000000001</v>
      </c>
      <c r="H135" s="10" t="s">
        <v>355</v>
      </c>
      <c r="I135" s="10" t="s">
        <v>375</v>
      </c>
      <c r="J135" s="10"/>
      <c r="K135" s="10"/>
      <c r="L135" s="10" t="s">
        <v>355</v>
      </c>
      <c r="M135" s="11" t="s">
        <v>375</v>
      </c>
      <c r="O135" t="s">
        <v>238</v>
      </c>
      <c r="P135" t="s">
        <v>301</v>
      </c>
      <c r="S135" t="s">
        <v>174</v>
      </c>
      <c r="T135">
        <f t="shared" si="54"/>
        <v>2</v>
      </c>
      <c r="U135" s="4">
        <f t="shared" si="55"/>
        <v>0.42900000000000005</v>
      </c>
    </row>
    <row r="136" spans="3:21">
      <c r="C136" s="12" t="s">
        <v>415</v>
      </c>
      <c r="D136" s="13"/>
      <c r="E136" s="10"/>
      <c r="F136" s="14" t="str">
        <f t="shared" si="52"/>
        <v>PHANTOM</v>
      </c>
      <c r="G136" s="10"/>
      <c r="H136" s="14" t="s">
        <v>54</v>
      </c>
      <c r="I136" s="10"/>
      <c r="J136" s="10"/>
      <c r="K136" s="10"/>
      <c r="L136" s="14" t="s">
        <v>54</v>
      </c>
      <c r="M136" s="11"/>
      <c r="O136" t="s">
        <v>83</v>
      </c>
      <c r="P136" t="s">
        <v>83</v>
      </c>
      <c r="S136" t="s">
        <v>300</v>
      </c>
      <c r="T136">
        <f t="shared" si="54"/>
        <v>1</v>
      </c>
      <c r="U136" s="4">
        <f t="shared" si="55"/>
        <v>0.42899999999999999</v>
      </c>
    </row>
    <row r="137" spans="3:21"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1"/>
      <c r="O137" t="s">
        <v>98</v>
      </c>
      <c r="P137" t="s">
        <v>329</v>
      </c>
      <c r="S137" t="s">
        <v>82</v>
      </c>
      <c r="T137">
        <f t="shared" si="54"/>
        <v>10</v>
      </c>
      <c r="U137" s="4">
        <f t="shared" si="55"/>
        <v>0.42859999999999998</v>
      </c>
    </row>
    <row r="138" spans="3:21">
      <c r="C138" s="12" t="s">
        <v>40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5"/>
      <c r="O138" t="s">
        <v>413</v>
      </c>
      <c r="P138" t="s">
        <v>421</v>
      </c>
      <c r="S138" t="s">
        <v>286</v>
      </c>
      <c r="T138">
        <f t="shared" si="54"/>
        <v>24</v>
      </c>
      <c r="U138" s="4">
        <f t="shared" si="55"/>
        <v>0.42833333333333329</v>
      </c>
    </row>
    <row r="139" spans="3:21">
      <c r="C139" s="12" t="s">
        <v>4</v>
      </c>
      <c r="D139" s="13"/>
      <c r="E139" s="14"/>
      <c r="F139" s="14"/>
      <c r="G139" s="14"/>
      <c r="H139" s="14"/>
      <c r="I139" s="14"/>
      <c r="J139" s="14"/>
      <c r="K139" s="14"/>
      <c r="L139" s="14"/>
      <c r="M139" s="15"/>
      <c r="O139" t="s">
        <v>135</v>
      </c>
      <c r="P139" t="s">
        <v>330</v>
      </c>
      <c r="S139" t="s">
        <v>105</v>
      </c>
      <c r="T139">
        <f t="shared" si="54"/>
        <v>1</v>
      </c>
      <c r="U139" s="4">
        <f t="shared" si="55"/>
        <v>0.42799999999999999</v>
      </c>
    </row>
    <row r="140" spans="3:21">
      <c r="C140" s="12" t="s">
        <v>51</v>
      </c>
      <c r="D140" s="16">
        <v>0.55600000000000005</v>
      </c>
      <c r="E140" s="14" t="s">
        <v>0</v>
      </c>
      <c r="F140" s="14" t="str">
        <f t="shared" ref="F140:F145" si="56">VLOOKUP(C140,$O$3:$P$239,2,FALSE)</f>
        <v>Jonathan &amp; Murray</v>
      </c>
      <c r="G140" s="17">
        <f>IF(D140=0,"",D140)</f>
        <v>0.55600000000000005</v>
      </c>
      <c r="H140" s="17" t="s">
        <v>365</v>
      </c>
      <c r="I140" s="17" t="s">
        <v>372</v>
      </c>
      <c r="J140" s="17" t="s">
        <v>365</v>
      </c>
      <c r="K140" s="17" t="s">
        <v>372</v>
      </c>
      <c r="L140" s="17"/>
      <c r="M140" s="18"/>
      <c r="O140" t="s">
        <v>65</v>
      </c>
      <c r="P140" t="s">
        <v>331</v>
      </c>
      <c r="S140" t="s">
        <v>78</v>
      </c>
      <c r="T140">
        <f t="shared" si="54"/>
        <v>2</v>
      </c>
      <c r="U140" s="4">
        <f t="shared" si="55"/>
        <v>0.42599999999999999</v>
      </c>
    </row>
    <row r="141" spans="3:21">
      <c r="C141" s="12" t="s">
        <v>57</v>
      </c>
      <c r="D141" s="16">
        <v>0.53100000000000003</v>
      </c>
      <c r="E141" s="14"/>
      <c r="F141" s="14" t="str">
        <f t="shared" si="56"/>
        <v>Hugh &amp; Ngaire</v>
      </c>
      <c r="G141" s="17">
        <f t="shared" ref="G141:G172" si="57">IF(D141=0,"",D141)</f>
        <v>0.53100000000000003</v>
      </c>
      <c r="H141" s="17" t="s">
        <v>363</v>
      </c>
      <c r="I141" s="17" t="s">
        <v>373</v>
      </c>
      <c r="J141" s="17" t="s">
        <v>363</v>
      </c>
      <c r="K141" s="17" t="s">
        <v>373</v>
      </c>
      <c r="L141" s="17"/>
      <c r="M141" s="18"/>
      <c r="O141" t="s">
        <v>191</v>
      </c>
      <c r="P141" t="s">
        <v>332</v>
      </c>
      <c r="S141" t="s">
        <v>136</v>
      </c>
      <c r="T141">
        <f t="shared" si="54"/>
        <v>3</v>
      </c>
      <c r="U141" s="4">
        <f t="shared" si="55"/>
        <v>0.41900000000000004</v>
      </c>
    </row>
    <row r="142" spans="3:21">
      <c r="C142" s="12" t="s">
        <v>49</v>
      </c>
      <c r="D142" s="16">
        <v>0.53100000000000003</v>
      </c>
      <c r="E142" s="14"/>
      <c r="F142" s="14" t="str">
        <f t="shared" si="56"/>
        <v>John &amp; Phil O</v>
      </c>
      <c r="G142" s="17">
        <f t="shared" si="57"/>
        <v>0.53100000000000003</v>
      </c>
      <c r="H142" s="17" t="s">
        <v>364</v>
      </c>
      <c r="I142" s="17" t="s">
        <v>381</v>
      </c>
      <c r="J142" s="17" t="s">
        <v>364</v>
      </c>
      <c r="K142" s="17" t="s">
        <v>381</v>
      </c>
      <c r="L142" s="17"/>
      <c r="M142" s="18"/>
      <c r="O142" t="s">
        <v>246</v>
      </c>
      <c r="P142" t="s">
        <v>333</v>
      </c>
      <c r="S142" t="s">
        <v>331</v>
      </c>
      <c r="T142">
        <f t="shared" si="54"/>
        <v>1</v>
      </c>
      <c r="U142" s="4">
        <f t="shared" si="55"/>
        <v>0.41899999999999998</v>
      </c>
    </row>
    <row r="143" spans="3:21">
      <c r="C143" s="12" t="s">
        <v>46</v>
      </c>
      <c r="D143" s="16">
        <v>0.49399999999999999</v>
      </c>
      <c r="E143" s="14"/>
      <c r="F143" s="14" t="str">
        <f t="shared" si="56"/>
        <v>Carole &amp; Kirsten</v>
      </c>
      <c r="G143" s="17">
        <f t="shared" si="57"/>
        <v>0.49399999999999999</v>
      </c>
      <c r="H143" s="17" t="s">
        <v>355</v>
      </c>
      <c r="I143" s="17" t="s">
        <v>367</v>
      </c>
      <c r="J143" s="17" t="s">
        <v>355</v>
      </c>
      <c r="K143" s="17" t="s">
        <v>367</v>
      </c>
      <c r="L143" s="17"/>
      <c r="M143" s="18"/>
      <c r="O143" t="s">
        <v>141</v>
      </c>
      <c r="P143" t="s">
        <v>141</v>
      </c>
      <c r="S143" t="s">
        <v>291</v>
      </c>
      <c r="T143">
        <f t="shared" si="54"/>
        <v>1</v>
      </c>
      <c r="U143" s="4">
        <f t="shared" si="55"/>
        <v>0.41899999999999998</v>
      </c>
    </row>
    <row r="144" spans="3:21">
      <c r="C144" s="12" t="s">
        <v>69</v>
      </c>
      <c r="D144" s="16">
        <v>0.47499999999999998</v>
      </c>
      <c r="E144" s="14"/>
      <c r="F144" s="14" t="str">
        <f t="shared" si="56"/>
        <v>Beryl &amp; Betty</v>
      </c>
      <c r="G144" s="17">
        <f t="shared" si="57"/>
        <v>0.47499999999999998</v>
      </c>
      <c r="H144" s="17" t="s">
        <v>351</v>
      </c>
      <c r="I144" s="17" t="s">
        <v>352</v>
      </c>
      <c r="J144" s="17" t="s">
        <v>351</v>
      </c>
      <c r="K144" s="17" t="s">
        <v>352</v>
      </c>
      <c r="L144" s="17"/>
      <c r="M144" s="18"/>
      <c r="O144" t="s">
        <v>240</v>
      </c>
      <c r="P144" t="s">
        <v>383</v>
      </c>
      <c r="S144" t="s">
        <v>248</v>
      </c>
      <c r="T144">
        <f t="shared" si="54"/>
        <v>3</v>
      </c>
      <c r="U144" s="4">
        <f t="shared" si="55"/>
        <v>0.41866666666666669</v>
      </c>
    </row>
    <row r="145" spans="3:21">
      <c r="C145" s="12" t="s">
        <v>42</v>
      </c>
      <c r="D145" s="16">
        <v>0.41299999999999998</v>
      </c>
      <c r="E145" s="14"/>
      <c r="F145" s="14" t="str">
        <f t="shared" si="56"/>
        <v>Ann &amp; Eugene</v>
      </c>
      <c r="G145" s="17">
        <f t="shared" si="57"/>
        <v>0.41299999999999998</v>
      </c>
      <c r="H145" s="17" t="s">
        <v>388</v>
      </c>
      <c r="I145" s="17" t="s">
        <v>359</v>
      </c>
      <c r="J145" s="17" t="s">
        <v>388</v>
      </c>
      <c r="K145" s="17" t="s">
        <v>359</v>
      </c>
      <c r="L145" s="17"/>
      <c r="M145" s="18"/>
      <c r="O145" t="s">
        <v>218</v>
      </c>
      <c r="P145" t="s">
        <v>267</v>
      </c>
      <c r="S145" t="s">
        <v>303</v>
      </c>
      <c r="T145">
        <f t="shared" si="54"/>
        <v>1</v>
      </c>
      <c r="U145" s="4">
        <f t="shared" si="55"/>
        <v>0.41299999999999998</v>
      </c>
    </row>
    <row r="146" spans="3:21">
      <c r="C146" s="12"/>
      <c r="D146" s="16"/>
      <c r="E146" s="14"/>
      <c r="F146" s="14"/>
      <c r="G146" s="17"/>
      <c r="H146" s="17"/>
      <c r="I146" s="17"/>
      <c r="J146" s="17"/>
      <c r="K146" s="17"/>
      <c r="L146" s="17"/>
      <c r="M146" s="18"/>
      <c r="O146" t="s">
        <v>48</v>
      </c>
      <c r="P146" t="s">
        <v>48</v>
      </c>
      <c r="S146" t="s">
        <v>301</v>
      </c>
      <c r="T146">
        <f t="shared" si="54"/>
        <v>1</v>
      </c>
      <c r="U146" s="4">
        <f t="shared" si="55"/>
        <v>0.41099999999999998</v>
      </c>
    </row>
    <row r="147" spans="3:21">
      <c r="C147" s="12" t="s">
        <v>5</v>
      </c>
      <c r="D147" s="16"/>
      <c r="E147" s="14"/>
      <c r="F147" s="14"/>
      <c r="G147" s="17"/>
      <c r="H147" s="17"/>
      <c r="I147" s="17"/>
      <c r="J147" s="17"/>
      <c r="K147" s="17"/>
      <c r="L147" s="17"/>
      <c r="M147" s="18"/>
      <c r="O147" t="s">
        <v>199</v>
      </c>
      <c r="P147" t="s">
        <v>48</v>
      </c>
      <c r="S147" t="s">
        <v>221</v>
      </c>
      <c r="T147">
        <f t="shared" si="54"/>
        <v>1</v>
      </c>
      <c r="U147" s="4">
        <f t="shared" si="55"/>
        <v>0.40799999999999997</v>
      </c>
    </row>
    <row r="148" spans="3:21">
      <c r="C148" s="12" t="s">
        <v>246</v>
      </c>
      <c r="D148" s="16">
        <v>0.6</v>
      </c>
      <c r="E148" s="14"/>
      <c r="F148" s="14" t="str">
        <f t="shared" ref="F148:F153" si="58">VLOOKUP(C148,$O$3:$P$239,2,FALSE)</f>
        <v>Graham &amp; Joy</v>
      </c>
      <c r="G148" s="17">
        <f t="shared" si="57"/>
        <v>0.6</v>
      </c>
      <c r="H148" s="17" t="s">
        <v>361</v>
      </c>
      <c r="I148" s="17" t="s">
        <v>366</v>
      </c>
      <c r="J148" s="17" t="s">
        <v>361</v>
      </c>
      <c r="K148" s="17" t="s">
        <v>366</v>
      </c>
      <c r="L148" s="17"/>
      <c r="M148" s="18"/>
      <c r="O148" t="s">
        <v>417</v>
      </c>
      <c r="P148" t="s">
        <v>416</v>
      </c>
      <c r="S148" t="s">
        <v>184</v>
      </c>
      <c r="T148">
        <f t="shared" si="54"/>
        <v>1</v>
      </c>
      <c r="U148" s="4">
        <f t="shared" si="55"/>
        <v>0.40600000000000003</v>
      </c>
    </row>
    <row r="149" spans="3:21">
      <c r="C149" s="12" t="s">
        <v>1</v>
      </c>
      <c r="D149" s="16">
        <v>0.59399999999999997</v>
      </c>
      <c r="E149" s="14"/>
      <c r="F149" s="14" t="str">
        <f t="shared" si="58"/>
        <v>Avril &amp; Colin</v>
      </c>
      <c r="G149" s="17">
        <f t="shared" si="57"/>
        <v>0.59399999999999997</v>
      </c>
      <c r="H149" s="17" t="s">
        <v>347</v>
      </c>
      <c r="I149" s="17" t="s">
        <v>357</v>
      </c>
      <c r="J149" s="17" t="s">
        <v>347</v>
      </c>
      <c r="K149" s="17" t="s">
        <v>357</v>
      </c>
      <c r="L149" s="17"/>
      <c r="M149" s="18"/>
      <c r="O149" t="s">
        <v>164</v>
      </c>
      <c r="P149" t="s">
        <v>325</v>
      </c>
      <c r="S149" t="s">
        <v>170</v>
      </c>
      <c r="T149">
        <f t="shared" si="54"/>
        <v>4</v>
      </c>
      <c r="U149" s="4">
        <f t="shared" si="55"/>
        <v>0.40175000000000005</v>
      </c>
    </row>
    <row r="150" spans="3:21">
      <c r="C150" s="12" t="s">
        <v>53</v>
      </c>
      <c r="D150" s="16">
        <v>0.48799999999999999</v>
      </c>
      <c r="E150" s="14"/>
      <c r="F150" s="14" t="str">
        <f t="shared" si="58"/>
        <v>Mary-Jean &amp; Tom</v>
      </c>
      <c r="G150" s="17">
        <f t="shared" si="57"/>
        <v>0.48799999999999999</v>
      </c>
      <c r="H150" s="17" t="s">
        <v>371</v>
      </c>
      <c r="I150" s="17" t="s">
        <v>377</v>
      </c>
      <c r="J150" s="17" t="s">
        <v>371</v>
      </c>
      <c r="K150" s="17" t="s">
        <v>377</v>
      </c>
      <c r="L150" s="17"/>
      <c r="M150" s="18"/>
      <c r="O150" t="s">
        <v>214</v>
      </c>
      <c r="P150" t="s">
        <v>326</v>
      </c>
      <c r="S150" t="s">
        <v>66</v>
      </c>
      <c r="T150">
        <f t="shared" si="54"/>
        <v>1</v>
      </c>
      <c r="U150" s="4">
        <f t="shared" si="55"/>
        <v>0.4</v>
      </c>
    </row>
    <row r="151" spans="3:21">
      <c r="C151" s="12" t="s">
        <v>2</v>
      </c>
      <c r="D151" s="16">
        <v>0.47499999999999998</v>
      </c>
      <c r="E151" s="14"/>
      <c r="F151" s="14" t="str">
        <f t="shared" si="58"/>
        <v>Carolyn &amp; Evan</v>
      </c>
      <c r="G151" s="17">
        <f t="shared" si="57"/>
        <v>0.47499999999999998</v>
      </c>
      <c r="H151" s="17" t="s">
        <v>356</v>
      </c>
      <c r="I151" s="17" t="s">
        <v>360</v>
      </c>
      <c r="J151" s="17" t="s">
        <v>356</v>
      </c>
      <c r="K151" s="17" t="s">
        <v>360</v>
      </c>
      <c r="L151" s="17"/>
      <c r="M151" s="18"/>
      <c r="O151" t="s">
        <v>76</v>
      </c>
      <c r="P151" t="s">
        <v>327</v>
      </c>
      <c r="S151" t="s">
        <v>153</v>
      </c>
      <c r="T151">
        <f t="shared" si="54"/>
        <v>1</v>
      </c>
      <c r="U151" s="4">
        <f t="shared" si="55"/>
        <v>0.4</v>
      </c>
    </row>
    <row r="152" spans="3:21">
      <c r="C152" s="12" t="s">
        <v>130</v>
      </c>
      <c r="D152" s="16">
        <v>0.46899999999999997</v>
      </c>
      <c r="E152" s="14"/>
      <c r="F152" s="14" t="str">
        <f t="shared" si="58"/>
        <v>Bob &amp; Grant</v>
      </c>
      <c r="G152" s="17">
        <f t="shared" si="57"/>
        <v>0.46899999999999997</v>
      </c>
      <c r="H152" s="17" t="s">
        <v>354</v>
      </c>
      <c r="I152" s="17" t="s">
        <v>362</v>
      </c>
      <c r="J152" s="17" t="s">
        <v>354</v>
      </c>
      <c r="K152" s="17" t="s">
        <v>362</v>
      </c>
      <c r="L152" s="17"/>
      <c r="M152" s="18"/>
      <c r="O152" t="s">
        <v>193</v>
      </c>
      <c r="P152" t="s">
        <v>327</v>
      </c>
      <c r="S152" t="s">
        <v>71</v>
      </c>
      <c r="T152">
        <f t="shared" si="54"/>
        <v>2</v>
      </c>
      <c r="U152" s="4">
        <f t="shared" si="55"/>
        <v>0.39700000000000002</v>
      </c>
    </row>
    <row r="153" spans="3:21">
      <c r="C153" s="12" t="s">
        <v>55</v>
      </c>
      <c r="D153" s="16">
        <v>0.375</v>
      </c>
      <c r="E153" s="14"/>
      <c r="F153" s="14" t="str">
        <f t="shared" si="58"/>
        <v>Carol C &amp; Richard S</v>
      </c>
      <c r="G153" s="17">
        <f t="shared" si="57"/>
        <v>0.375</v>
      </c>
      <c r="H153" s="17" t="s">
        <v>395</v>
      </c>
      <c r="I153" s="17" t="s">
        <v>380</v>
      </c>
      <c r="J153" s="17" t="s">
        <v>395</v>
      </c>
      <c r="K153" s="17" t="s">
        <v>380</v>
      </c>
      <c r="L153" s="17"/>
      <c r="M153" s="18"/>
      <c r="O153" t="s">
        <v>46</v>
      </c>
      <c r="P153" t="s">
        <v>327</v>
      </c>
      <c r="S153" t="s">
        <v>287</v>
      </c>
      <c r="T153">
        <f t="shared" si="54"/>
        <v>1</v>
      </c>
      <c r="U153" s="4">
        <f t="shared" si="55"/>
        <v>0.39400000000000002</v>
      </c>
    </row>
    <row r="154" spans="3:21">
      <c r="C154" s="12"/>
      <c r="D154" s="16"/>
      <c r="E154" s="14"/>
      <c r="F154" s="14"/>
      <c r="G154" s="17"/>
      <c r="H154" s="17"/>
      <c r="I154" s="17"/>
      <c r="J154" s="17"/>
      <c r="K154" s="17"/>
      <c r="L154" s="17"/>
      <c r="M154" s="18"/>
      <c r="O154" t="s">
        <v>233</v>
      </c>
      <c r="P154" t="s">
        <v>328</v>
      </c>
      <c r="S154" t="s">
        <v>323</v>
      </c>
      <c r="T154">
        <f t="shared" si="54"/>
        <v>1</v>
      </c>
      <c r="U154" s="4">
        <f t="shared" si="55"/>
        <v>0.39400000000000002</v>
      </c>
    </row>
    <row r="155" spans="3:21">
      <c r="C155" s="12" t="s">
        <v>3</v>
      </c>
      <c r="D155" s="13"/>
      <c r="E155" s="14"/>
      <c r="F155" s="14"/>
      <c r="G155" s="17"/>
      <c r="H155" s="17"/>
      <c r="I155" s="17"/>
      <c r="J155" s="17"/>
      <c r="K155" s="17"/>
      <c r="L155" s="17"/>
      <c r="M155" s="18"/>
      <c r="O155" t="s">
        <v>61</v>
      </c>
      <c r="P155" t="s">
        <v>61</v>
      </c>
      <c r="S155" t="s">
        <v>260</v>
      </c>
      <c r="T155">
        <f t="shared" si="54"/>
        <v>2</v>
      </c>
      <c r="U155" s="4">
        <f t="shared" si="55"/>
        <v>0.39300000000000002</v>
      </c>
    </row>
    <row r="156" spans="3:21">
      <c r="C156" s="12" t="s">
        <v>4</v>
      </c>
      <c r="D156" s="13"/>
      <c r="E156" s="14"/>
      <c r="F156" s="14"/>
      <c r="G156" s="17"/>
      <c r="H156" s="17"/>
      <c r="I156" s="17"/>
      <c r="J156" s="17"/>
      <c r="K156" s="17"/>
      <c r="L156" s="17"/>
      <c r="M156" s="18"/>
      <c r="O156" t="s">
        <v>93</v>
      </c>
      <c r="P156" t="s">
        <v>93</v>
      </c>
      <c r="S156" t="s">
        <v>268</v>
      </c>
      <c r="T156">
        <f t="shared" si="54"/>
        <v>1</v>
      </c>
      <c r="U156" s="4">
        <f t="shared" si="55"/>
        <v>0.39300000000000002</v>
      </c>
    </row>
    <row r="157" spans="3:21">
      <c r="C157" s="12" t="s">
        <v>41</v>
      </c>
      <c r="D157" s="16">
        <v>0.65500000000000003</v>
      </c>
      <c r="E157" s="14"/>
      <c r="F157" s="14" t="str">
        <f t="shared" ref="F157:F163" si="59">VLOOKUP(C157,$O$3:$P$239,2,FALSE)</f>
        <v>Carol C &amp; Richard S</v>
      </c>
      <c r="G157" s="17">
        <f t="shared" si="57"/>
        <v>0.65500000000000003</v>
      </c>
      <c r="H157" s="17" t="s">
        <v>395</v>
      </c>
      <c r="I157" s="17" t="s">
        <v>380</v>
      </c>
      <c r="J157" s="17" t="s">
        <v>395</v>
      </c>
      <c r="K157" s="17" t="s">
        <v>380</v>
      </c>
      <c r="L157" s="17"/>
      <c r="M157" s="18"/>
      <c r="O157" t="s">
        <v>441</v>
      </c>
      <c r="P157" t="s">
        <v>441</v>
      </c>
      <c r="S157" t="s">
        <v>129</v>
      </c>
      <c r="T157">
        <f t="shared" si="54"/>
        <v>5</v>
      </c>
      <c r="U157" s="4">
        <f t="shared" si="55"/>
        <v>0.39279999999999993</v>
      </c>
    </row>
    <row r="158" spans="3:21">
      <c r="C158" s="12" t="s">
        <v>42</v>
      </c>
      <c r="D158" s="16">
        <v>0.58499999999999996</v>
      </c>
      <c r="E158" s="14"/>
      <c r="F158" s="14" t="str">
        <f t="shared" si="59"/>
        <v>Ann &amp; Eugene</v>
      </c>
      <c r="G158" s="17">
        <f t="shared" si="57"/>
        <v>0.58499999999999996</v>
      </c>
      <c r="H158" s="17" t="s">
        <v>388</v>
      </c>
      <c r="I158" s="17" t="s">
        <v>359</v>
      </c>
      <c r="J158" s="17" t="s">
        <v>388</v>
      </c>
      <c r="K158" s="17" t="s">
        <v>359</v>
      </c>
      <c r="L158" s="17"/>
      <c r="M158" s="18"/>
      <c r="O158" t="s">
        <v>81</v>
      </c>
      <c r="P158" t="s">
        <v>269</v>
      </c>
      <c r="S158" t="s">
        <v>409</v>
      </c>
      <c r="T158">
        <f t="shared" si="54"/>
        <v>1</v>
      </c>
      <c r="U158" s="4">
        <f t="shared" si="55"/>
        <v>0.39200000000000002</v>
      </c>
    </row>
    <row r="159" spans="3:21">
      <c r="C159" s="12" t="s">
        <v>43</v>
      </c>
      <c r="D159" s="16">
        <v>0.58299999999999996</v>
      </c>
      <c r="E159" s="14"/>
      <c r="F159" s="14" t="str">
        <f t="shared" si="59"/>
        <v>Bea &amp; Carolyn</v>
      </c>
      <c r="G159" s="17">
        <f t="shared" si="57"/>
        <v>0.58299999999999996</v>
      </c>
      <c r="H159" s="17" t="s">
        <v>348</v>
      </c>
      <c r="I159" s="17" t="s">
        <v>356</v>
      </c>
      <c r="J159" s="17" t="s">
        <v>348</v>
      </c>
      <c r="K159" s="17" t="s">
        <v>356</v>
      </c>
      <c r="L159" s="17"/>
      <c r="M159" s="18"/>
      <c r="O159" t="s">
        <v>123</v>
      </c>
      <c r="P159" t="s">
        <v>268</v>
      </c>
      <c r="S159" t="s">
        <v>265</v>
      </c>
      <c r="T159">
        <f t="shared" si="54"/>
        <v>1</v>
      </c>
      <c r="U159" s="4">
        <f t="shared" si="55"/>
        <v>0.39200000000000002</v>
      </c>
    </row>
    <row r="160" spans="3:21">
      <c r="C160" s="12" t="s">
        <v>44</v>
      </c>
      <c r="D160" s="16">
        <v>0.48299999999999998</v>
      </c>
      <c r="E160" s="14"/>
      <c r="F160" s="14" t="str">
        <f t="shared" si="59"/>
        <v>Beryl &amp; Betty</v>
      </c>
      <c r="G160" s="17">
        <f t="shared" si="57"/>
        <v>0.48299999999999998</v>
      </c>
      <c r="H160" s="17" t="s">
        <v>351</v>
      </c>
      <c r="I160" s="17" t="s">
        <v>352</v>
      </c>
      <c r="J160" s="17" t="s">
        <v>351</v>
      </c>
      <c r="K160" s="17" t="s">
        <v>352</v>
      </c>
      <c r="L160" s="17"/>
      <c r="M160" s="18"/>
      <c r="O160" t="s">
        <v>234</v>
      </c>
      <c r="P160" t="s">
        <v>270</v>
      </c>
      <c r="S160" t="s">
        <v>332</v>
      </c>
      <c r="T160">
        <f t="shared" si="54"/>
        <v>1</v>
      </c>
      <c r="U160" s="4">
        <f t="shared" si="55"/>
        <v>0.38900000000000001</v>
      </c>
    </row>
    <row r="161" spans="3:21">
      <c r="C161" s="12" t="s">
        <v>45</v>
      </c>
      <c r="D161" s="16">
        <v>0.46700000000000003</v>
      </c>
      <c r="E161" s="14"/>
      <c r="F161" s="14" t="str">
        <f t="shared" si="59"/>
        <v>Graham &amp; Richard M</v>
      </c>
      <c r="G161" s="17">
        <f t="shared" si="57"/>
        <v>0.46700000000000003</v>
      </c>
      <c r="H161" s="17" t="s">
        <v>361</v>
      </c>
      <c r="I161" s="17" t="s">
        <v>394</v>
      </c>
      <c r="J161" s="17" t="s">
        <v>361</v>
      </c>
      <c r="K161" s="17" t="s">
        <v>394</v>
      </c>
      <c r="L161" s="17"/>
      <c r="M161" s="18"/>
      <c r="O161" t="s">
        <v>134</v>
      </c>
      <c r="P161" t="s">
        <v>269</v>
      </c>
      <c r="S161" t="s">
        <v>313</v>
      </c>
      <c r="T161">
        <f t="shared" si="54"/>
        <v>1</v>
      </c>
      <c r="U161" s="4">
        <f t="shared" si="55"/>
        <v>0.38800000000000001</v>
      </c>
    </row>
    <row r="162" spans="3:21">
      <c r="C162" s="12" t="s">
        <v>46</v>
      </c>
      <c r="D162" s="16">
        <v>0.45800000000000002</v>
      </c>
      <c r="E162" s="14"/>
      <c r="F162" s="14" t="str">
        <f t="shared" si="59"/>
        <v>Carole &amp; Kirsten</v>
      </c>
      <c r="G162" s="17">
        <f t="shared" si="57"/>
        <v>0.45800000000000002</v>
      </c>
      <c r="H162" s="17" t="s">
        <v>355</v>
      </c>
      <c r="I162" s="17" t="s">
        <v>367</v>
      </c>
      <c r="J162" s="17" t="s">
        <v>355</v>
      </c>
      <c r="K162" s="17" t="s">
        <v>367</v>
      </c>
      <c r="L162" s="17"/>
      <c r="M162" s="18"/>
      <c r="O162" t="s">
        <v>106</v>
      </c>
      <c r="P162" t="s">
        <v>271</v>
      </c>
      <c r="S162" t="s">
        <v>315</v>
      </c>
      <c r="T162">
        <f t="shared" si="54"/>
        <v>1</v>
      </c>
      <c r="U162" s="4">
        <f t="shared" si="55"/>
        <v>0.38800000000000001</v>
      </c>
    </row>
    <row r="163" spans="3:21">
      <c r="C163" s="12" t="s">
        <v>47</v>
      </c>
      <c r="D163" s="16">
        <v>0.27500000000000002</v>
      </c>
      <c r="E163" s="14"/>
      <c r="F163" s="14" t="str">
        <f t="shared" si="59"/>
        <v>Evan &amp; Grant</v>
      </c>
      <c r="G163" s="17">
        <f t="shared" si="57"/>
        <v>0.27500000000000002</v>
      </c>
      <c r="H163" s="17" t="s">
        <v>360</v>
      </c>
      <c r="I163" s="17" t="s">
        <v>362</v>
      </c>
      <c r="J163" s="17" t="s">
        <v>360</v>
      </c>
      <c r="K163" s="17" t="s">
        <v>362</v>
      </c>
      <c r="L163" s="17"/>
      <c r="M163" s="18"/>
      <c r="O163" t="s">
        <v>113</v>
      </c>
      <c r="P163" t="s">
        <v>272</v>
      </c>
      <c r="S163" t="s">
        <v>435</v>
      </c>
      <c r="T163">
        <f t="shared" ref="T163:T194" si="60">COUNTIF($F$3:$F$741,S163)</f>
        <v>1</v>
      </c>
      <c r="U163" s="4">
        <f t="shared" ref="U163:U180" si="61">SUMIF($F$3:$F$741,$S163,$G$3:$G$741)/$T163</f>
        <v>0.38300000000000001</v>
      </c>
    </row>
    <row r="164" spans="3:21">
      <c r="C164" s="12" t="s">
        <v>0</v>
      </c>
      <c r="D164" s="13"/>
      <c r="E164" s="14"/>
      <c r="F164" s="14"/>
      <c r="G164" s="17"/>
      <c r="H164" s="17"/>
      <c r="I164" s="17"/>
      <c r="J164" s="17"/>
      <c r="K164" s="17"/>
      <c r="L164" s="17"/>
      <c r="M164" s="18"/>
      <c r="O164" t="s">
        <v>146</v>
      </c>
      <c r="P164" t="s">
        <v>273</v>
      </c>
      <c r="S164" t="s">
        <v>442</v>
      </c>
      <c r="T164">
        <f t="shared" si="60"/>
        <v>1</v>
      </c>
      <c r="U164" s="4">
        <f t="shared" si="61"/>
        <v>0.38300000000000001</v>
      </c>
    </row>
    <row r="165" spans="3:21">
      <c r="C165" s="12" t="s">
        <v>5</v>
      </c>
      <c r="D165" s="13"/>
      <c r="E165" s="14"/>
      <c r="F165" s="14"/>
      <c r="G165" s="17"/>
      <c r="H165" s="17"/>
      <c r="I165" s="17"/>
      <c r="J165" s="17"/>
      <c r="K165" s="17"/>
      <c r="L165" s="17"/>
      <c r="M165" s="18"/>
      <c r="O165" t="s">
        <v>86</v>
      </c>
      <c r="P165" t="s">
        <v>117</v>
      </c>
      <c r="S165" s="14" t="s">
        <v>414</v>
      </c>
      <c r="T165">
        <f t="shared" si="60"/>
        <v>1</v>
      </c>
      <c r="U165" s="4">
        <f t="shared" si="61"/>
        <v>0.38200000000000001</v>
      </c>
    </row>
    <row r="166" spans="3:21">
      <c r="C166" s="12" t="s">
        <v>48</v>
      </c>
      <c r="D166" s="16">
        <v>0.67100000000000004</v>
      </c>
      <c r="E166" s="14"/>
      <c r="F166" s="14" t="str">
        <f t="shared" ref="F166:F172" si="62">VLOOKUP(C166,$O$3:$P$239,2,FALSE)</f>
        <v>Joy &amp; Rosemary</v>
      </c>
      <c r="G166" s="17">
        <f t="shared" si="57"/>
        <v>0.67100000000000004</v>
      </c>
      <c r="H166" s="17" t="s">
        <v>366</v>
      </c>
      <c r="I166" s="17" t="s">
        <v>376</v>
      </c>
      <c r="J166" s="17" t="s">
        <v>366</v>
      </c>
      <c r="K166" s="17" t="s">
        <v>376</v>
      </c>
      <c r="L166" s="17"/>
      <c r="M166" s="18"/>
      <c r="O166" t="s">
        <v>97</v>
      </c>
      <c r="P166" t="s">
        <v>275</v>
      </c>
      <c r="S166" t="s">
        <v>166</v>
      </c>
      <c r="T166">
        <f t="shared" si="60"/>
        <v>1</v>
      </c>
      <c r="U166" s="4">
        <f t="shared" si="61"/>
        <v>0.38100000000000001</v>
      </c>
    </row>
    <row r="167" spans="3:21">
      <c r="C167" s="12" t="s">
        <v>49</v>
      </c>
      <c r="D167" s="16">
        <v>0.59299999999999997</v>
      </c>
      <c r="E167" s="14"/>
      <c r="F167" s="14" t="str">
        <f t="shared" si="62"/>
        <v>John &amp; Phil O</v>
      </c>
      <c r="G167" s="17">
        <f t="shared" si="57"/>
        <v>0.59299999999999997</v>
      </c>
      <c r="H167" s="17" t="s">
        <v>364</v>
      </c>
      <c r="I167" s="17" t="s">
        <v>381</v>
      </c>
      <c r="J167" s="17" t="s">
        <v>364</v>
      </c>
      <c r="K167" s="17" t="s">
        <v>381</v>
      </c>
      <c r="L167" s="17"/>
      <c r="M167" s="18"/>
      <c r="O167" t="s">
        <v>230</v>
      </c>
      <c r="P167" t="s">
        <v>274</v>
      </c>
      <c r="S167" t="s">
        <v>314</v>
      </c>
      <c r="T167">
        <f t="shared" si="60"/>
        <v>1</v>
      </c>
      <c r="U167" s="4">
        <f t="shared" si="61"/>
        <v>0.36099999999999999</v>
      </c>
    </row>
    <row r="168" spans="3:21">
      <c r="C168" s="12" t="s">
        <v>50</v>
      </c>
      <c r="D168" s="16">
        <v>0.49299999999999999</v>
      </c>
      <c r="E168" s="14"/>
      <c r="F168" s="14" t="str">
        <f t="shared" si="62"/>
        <v>Bob &amp; Philip</v>
      </c>
      <c r="G168" s="17">
        <f t="shared" si="57"/>
        <v>0.49299999999999999</v>
      </c>
      <c r="H168" s="17" t="s">
        <v>354</v>
      </c>
      <c r="I168" s="17" t="s">
        <v>374</v>
      </c>
      <c r="J168" s="17" t="s">
        <v>354</v>
      </c>
      <c r="K168" s="17" t="s">
        <v>374</v>
      </c>
      <c r="L168" s="17"/>
      <c r="M168" s="18"/>
      <c r="O168" t="s">
        <v>216</v>
      </c>
      <c r="P168" t="s">
        <v>276</v>
      </c>
      <c r="S168" t="s">
        <v>288</v>
      </c>
      <c r="T168">
        <f t="shared" si="60"/>
        <v>1</v>
      </c>
      <c r="U168" s="4">
        <f t="shared" si="61"/>
        <v>0.35599999999999998</v>
      </c>
    </row>
    <row r="169" spans="3:21">
      <c r="C169" s="12" t="s">
        <v>51</v>
      </c>
      <c r="D169" s="16">
        <v>0.47099999999999997</v>
      </c>
      <c r="E169" s="14"/>
      <c r="F169" s="14" t="str">
        <f t="shared" si="62"/>
        <v>Jonathan &amp; Murray</v>
      </c>
      <c r="G169" s="17">
        <f t="shared" si="57"/>
        <v>0.47099999999999997</v>
      </c>
      <c r="H169" s="17" t="s">
        <v>365</v>
      </c>
      <c r="I169" s="17" t="s">
        <v>372</v>
      </c>
      <c r="J169" s="17" t="s">
        <v>365</v>
      </c>
      <c r="K169" s="17" t="s">
        <v>372</v>
      </c>
      <c r="L169" s="17"/>
      <c r="M169" s="18"/>
      <c r="O169" t="s">
        <v>235</v>
      </c>
      <c r="P169" t="s">
        <v>324</v>
      </c>
      <c r="S169" t="s">
        <v>271</v>
      </c>
      <c r="T169">
        <f t="shared" si="60"/>
        <v>2</v>
      </c>
      <c r="U169" s="4">
        <f t="shared" si="61"/>
        <v>0.35349999999999998</v>
      </c>
    </row>
    <row r="170" spans="3:21">
      <c r="C170" s="12" t="s">
        <v>52</v>
      </c>
      <c r="D170" s="16">
        <v>0.42099999999999999</v>
      </c>
      <c r="E170" s="14"/>
      <c r="F170" s="14" t="str">
        <f t="shared" si="62"/>
        <v>Avril &amp; Rex</v>
      </c>
      <c r="G170" s="17">
        <f t="shared" si="57"/>
        <v>0.42099999999999999</v>
      </c>
      <c r="H170" s="17" t="s">
        <v>347</v>
      </c>
      <c r="I170" s="17" t="s">
        <v>375</v>
      </c>
      <c r="J170" s="17" t="s">
        <v>347</v>
      </c>
      <c r="K170" s="17" t="s">
        <v>375</v>
      </c>
      <c r="L170" s="17"/>
      <c r="M170" s="18"/>
      <c r="O170" t="s">
        <v>158</v>
      </c>
      <c r="P170" t="s">
        <v>82</v>
      </c>
      <c r="S170" t="s">
        <v>297</v>
      </c>
      <c r="T170">
        <f t="shared" si="60"/>
        <v>1</v>
      </c>
      <c r="U170" s="4">
        <f t="shared" si="61"/>
        <v>0.35199999999999998</v>
      </c>
    </row>
    <row r="171" spans="3:21">
      <c r="C171" s="12" t="s">
        <v>53</v>
      </c>
      <c r="D171" s="16">
        <v>0.39300000000000002</v>
      </c>
      <c r="E171" s="14"/>
      <c r="F171" s="14" t="str">
        <f t="shared" si="62"/>
        <v>Mary-Jean &amp; Tom</v>
      </c>
      <c r="G171" s="17">
        <f t="shared" si="57"/>
        <v>0.39300000000000002</v>
      </c>
      <c r="H171" s="17" t="s">
        <v>371</v>
      </c>
      <c r="I171" s="17" t="s">
        <v>377</v>
      </c>
      <c r="J171" s="17" t="s">
        <v>371</v>
      </c>
      <c r="K171" s="17" t="s">
        <v>377</v>
      </c>
      <c r="L171" s="17"/>
      <c r="M171" s="18"/>
      <c r="O171" t="s">
        <v>82</v>
      </c>
      <c r="P171" t="s">
        <v>82</v>
      </c>
      <c r="S171" t="s">
        <v>253</v>
      </c>
      <c r="T171">
        <f t="shared" si="60"/>
        <v>3</v>
      </c>
      <c r="U171" s="4">
        <f t="shared" si="61"/>
        <v>0.33733333333333332</v>
      </c>
    </row>
    <row r="172" spans="3:21">
      <c r="C172" s="12" t="s">
        <v>54</v>
      </c>
      <c r="D172" s="16">
        <v>0</v>
      </c>
      <c r="E172" s="14"/>
      <c r="F172" s="14" t="str">
        <f t="shared" si="62"/>
        <v>PHANTOM</v>
      </c>
      <c r="G172" s="17" t="str">
        <f t="shared" si="57"/>
        <v/>
      </c>
      <c r="H172" s="17" t="s">
        <v>54</v>
      </c>
      <c r="I172" s="17"/>
      <c r="J172" s="17" t="s">
        <v>54</v>
      </c>
      <c r="K172" s="17"/>
      <c r="L172" s="17"/>
      <c r="M172" s="18"/>
      <c r="O172" t="s">
        <v>213</v>
      </c>
      <c r="P172" t="s">
        <v>103</v>
      </c>
      <c r="S172" t="s">
        <v>311</v>
      </c>
      <c r="T172">
        <f t="shared" si="60"/>
        <v>2</v>
      </c>
      <c r="U172" s="4">
        <f t="shared" si="61"/>
        <v>0.33150000000000002</v>
      </c>
    </row>
    <row r="173" spans="3:21">
      <c r="C173" s="12"/>
      <c r="D173" s="13"/>
      <c r="E173" s="14"/>
      <c r="F173" s="14"/>
      <c r="G173" s="17"/>
      <c r="H173" s="17"/>
      <c r="I173" s="17"/>
      <c r="J173" s="17"/>
      <c r="K173" s="17"/>
      <c r="L173" s="17"/>
      <c r="M173" s="18"/>
      <c r="O173" t="s">
        <v>445</v>
      </c>
      <c r="P173" t="s">
        <v>129</v>
      </c>
      <c r="S173" t="s">
        <v>252</v>
      </c>
      <c r="T173">
        <f t="shared" si="60"/>
        <v>1</v>
      </c>
      <c r="U173" s="4">
        <f t="shared" si="61"/>
        <v>0.33100000000000002</v>
      </c>
    </row>
    <row r="174" spans="3:21">
      <c r="C174" s="12" t="s">
        <v>6</v>
      </c>
      <c r="D174" s="13"/>
      <c r="E174" s="14"/>
      <c r="F174" s="14"/>
      <c r="G174" s="17"/>
      <c r="H174" s="17"/>
      <c r="I174" s="17"/>
      <c r="J174" s="17"/>
      <c r="K174" s="17"/>
      <c r="L174" s="17"/>
      <c r="M174" s="18"/>
      <c r="O174" t="s">
        <v>210</v>
      </c>
      <c r="P174" t="s">
        <v>277</v>
      </c>
      <c r="S174" s="14" t="s">
        <v>426</v>
      </c>
      <c r="T174">
        <f t="shared" si="60"/>
        <v>1</v>
      </c>
      <c r="U174" s="4">
        <f t="shared" si="61"/>
        <v>0.33100000000000002</v>
      </c>
    </row>
    <row r="175" spans="3:21">
      <c r="C175" s="12" t="s">
        <v>4</v>
      </c>
      <c r="D175" s="13"/>
      <c r="E175" s="14"/>
      <c r="F175" s="14"/>
      <c r="G175" s="17"/>
      <c r="H175" s="17"/>
      <c r="I175" s="17"/>
      <c r="J175" s="17"/>
      <c r="K175" s="17"/>
      <c r="L175" s="17"/>
      <c r="M175" s="18"/>
      <c r="O175" t="s">
        <v>173</v>
      </c>
      <c r="P175" t="s">
        <v>278</v>
      </c>
      <c r="S175" t="s">
        <v>280</v>
      </c>
      <c r="T175">
        <f t="shared" si="60"/>
        <v>1</v>
      </c>
      <c r="U175" s="4">
        <f t="shared" si="61"/>
        <v>0.33100000000000002</v>
      </c>
    </row>
    <row r="176" spans="3:21">
      <c r="C176" s="12" t="s">
        <v>46</v>
      </c>
      <c r="D176" s="16">
        <v>0.59399999999999997</v>
      </c>
      <c r="E176" s="14"/>
      <c r="F176" s="14" t="str">
        <f t="shared" ref="F176:F182" si="63">VLOOKUP(C176,$O$3:$P$239,2,FALSE)</f>
        <v>Carole &amp; Kirsten</v>
      </c>
      <c r="G176" s="17">
        <f t="shared" ref="G176:G182" si="64">D176</f>
        <v>0.59399999999999997</v>
      </c>
      <c r="H176" s="17" t="s">
        <v>355</v>
      </c>
      <c r="I176" s="17" t="s">
        <v>367</v>
      </c>
      <c r="J176" s="17" t="s">
        <v>355</v>
      </c>
      <c r="K176" s="17" t="s">
        <v>367</v>
      </c>
      <c r="L176" s="17"/>
      <c r="M176" s="18"/>
      <c r="O176" t="s">
        <v>196</v>
      </c>
      <c r="P176" t="s">
        <v>279</v>
      </c>
      <c r="S176" t="s">
        <v>273</v>
      </c>
      <c r="T176">
        <f t="shared" si="60"/>
        <v>1</v>
      </c>
      <c r="U176" s="4">
        <f t="shared" si="61"/>
        <v>0.317</v>
      </c>
    </row>
    <row r="177" spans="3:21">
      <c r="C177" s="12" t="s">
        <v>55</v>
      </c>
      <c r="D177" s="16">
        <v>0.55000000000000004</v>
      </c>
      <c r="E177" s="14"/>
      <c r="F177" s="14" t="str">
        <f t="shared" si="63"/>
        <v>Carol C &amp; Richard S</v>
      </c>
      <c r="G177" s="17">
        <f t="shared" si="64"/>
        <v>0.55000000000000004</v>
      </c>
      <c r="H177" s="17" t="s">
        <v>395</v>
      </c>
      <c r="I177" s="17" t="s">
        <v>380</v>
      </c>
      <c r="J177" s="17" t="s">
        <v>395</v>
      </c>
      <c r="K177" s="17" t="s">
        <v>380</v>
      </c>
      <c r="L177" s="17"/>
      <c r="M177" s="18"/>
      <c r="O177" t="s">
        <v>181</v>
      </c>
      <c r="P177" t="s">
        <v>280</v>
      </c>
      <c r="S177" t="s">
        <v>251</v>
      </c>
      <c r="T177">
        <f t="shared" si="60"/>
        <v>1</v>
      </c>
      <c r="U177" s="4">
        <f t="shared" si="61"/>
        <v>0.313</v>
      </c>
    </row>
    <row r="178" spans="3:21">
      <c r="C178" s="12" t="s">
        <v>51</v>
      </c>
      <c r="D178" s="16">
        <v>0.55000000000000004</v>
      </c>
      <c r="E178" s="14"/>
      <c r="F178" s="14" t="str">
        <f t="shared" si="63"/>
        <v>Jonathan &amp; Murray</v>
      </c>
      <c r="G178" s="17">
        <f t="shared" si="64"/>
        <v>0.55000000000000004</v>
      </c>
      <c r="H178" s="17" t="s">
        <v>365</v>
      </c>
      <c r="I178" s="17" t="s">
        <v>372</v>
      </c>
      <c r="J178" s="17" t="s">
        <v>365</v>
      </c>
      <c r="K178" s="17" t="s">
        <v>372</v>
      </c>
      <c r="L178" s="17"/>
      <c r="M178" s="18"/>
      <c r="O178" t="s">
        <v>442</v>
      </c>
      <c r="P178" t="s">
        <v>442</v>
      </c>
      <c r="S178" t="s">
        <v>312</v>
      </c>
      <c r="T178">
        <f t="shared" si="60"/>
        <v>1</v>
      </c>
      <c r="U178" s="4">
        <f t="shared" si="61"/>
        <v>0.25600000000000001</v>
      </c>
    </row>
    <row r="179" spans="3:21">
      <c r="C179" s="12" t="s">
        <v>44</v>
      </c>
      <c r="D179" s="16">
        <v>0.52500000000000002</v>
      </c>
      <c r="E179" s="14"/>
      <c r="F179" s="14" t="str">
        <f t="shared" si="63"/>
        <v>Beryl &amp; Betty</v>
      </c>
      <c r="G179" s="17">
        <f t="shared" si="64"/>
        <v>0.52500000000000002</v>
      </c>
      <c r="H179" s="17" t="s">
        <v>351</v>
      </c>
      <c r="I179" s="17" t="s">
        <v>352</v>
      </c>
      <c r="J179" s="17" t="s">
        <v>351</v>
      </c>
      <c r="K179" s="17" t="s">
        <v>352</v>
      </c>
      <c r="L179" s="17"/>
      <c r="M179" s="18"/>
      <c r="O179" t="s">
        <v>100</v>
      </c>
      <c r="P179" t="s">
        <v>288</v>
      </c>
      <c r="S179" t="s">
        <v>292</v>
      </c>
      <c r="T179">
        <f t="shared" si="60"/>
        <v>1</v>
      </c>
      <c r="U179" s="4">
        <f t="shared" si="61"/>
        <v>0.23799999999999999</v>
      </c>
    </row>
    <row r="180" spans="3:21">
      <c r="C180" s="12" t="s">
        <v>56</v>
      </c>
      <c r="D180" s="16">
        <v>0.45</v>
      </c>
      <c r="E180" s="14"/>
      <c r="F180" s="14" t="str">
        <f t="shared" si="63"/>
        <v>Carolyn &amp; Colin</v>
      </c>
      <c r="G180" s="17">
        <f t="shared" si="64"/>
        <v>0.45</v>
      </c>
      <c r="H180" s="17" t="s">
        <v>356</v>
      </c>
      <c r="I180" s="17" t="s">
        <v>357</v>
      </c>
      <c r="J180" s="17" t="s">
        <v>356</v>
      </c>
      <c r="K180" s="17" t="s">
        <v>357</v>
      </c>
      <c r="L180" s="17"/>
      <c r="M180" s="18"/>
      <c r="O180" t="s">
        <v>70</v>
      </c>
      <c r="P180" t="s">
        <v>289</v>
      </c>
      <c r="S180" t="s">
        <v>54</v>
      </c>
      <c r="T180">
        <f t="shared" si="60"/>
        <v>21</v>
      </c>
      <c r="U180" s="4">
        <f t="shared" si="61"/>
        <v>0</v>
      </c>
    </row>
    <row r="181" spans="3:21">
      <c r="C181" s="12" t="s">
        <v>57</v>
      </c>
      <c r="D181" s="16">
        <v>0.42899999999999999</v>
      </c>
      <c r="E181" s="14"/>
      <c r="F181" s="14" t="str">
        <f t="shared" si="63"/>
        <v>Hugh &amp; Ngaire</v>
      </c>
      <c r="G181" s="17">
        <f t="shared" si="64"/>
        <v>0.42899999999999999</v>
      </c>
      <c r="H181" s="17" t="s">
        <v>363</v>
      </c>
      <c r="I181" s="17" t="s">
        <v>373</v>
      </c>
      <c r="J181" s="17" t="s">
        <v>363</v>
      </c>
      <c r="K181" s="17" t="s">
        <v>373</v>
      </c>
      <c r="L181" s="17"/>
      <c r="M181" s="18"/>
      <c r="O181" t="s">
        <v>111</v>
      </c>
      <c r="P181" t="s">
        <v>287</v>
      </c>
    </row>
    <row r="182" spans="3:21">
      <c r="C182" s="12" t="s">
        <v>58</v>
      </c>
      <c r="D182" s="16">
        <v>0.38800000000000001</v>
      </c>
      <c r="E182" s="14"/>
      <c r="F182" s="14" t="str">
        <f t="shared" si="63"/>
        <v>Grant &amp; Richard M</v>
      </c>
      <c r="G182" s="17">
        <f t="shared" si="64"/>
        <v>0.38800000000000001</v>
      </c>
      <c r="H182" s="17" t="s">
        <v>362</v>
      </c>
      <c r="I182" s="17" t="s">
        <v>394</v>
      </c>
      <c r="J182" s="17" t="s">
        <v>362</v>
      </c>
      <c r="K182" s="17" t="s">
        <v>394</v>
      </c>
      <c r="L182" s="17"/>
      <c r="M182" s="18"/>
      <c r="O182" t="s">
        <v>440</v>
      </c>
      <c r="P182" t="s">
        <v>440</v>
      </c>
      <c r="T182">
        <f>SUM(T3:T180)</f>
        <v>528</v>
      </c>
    </row>
    <row r="183" spans="3:21">
      <c r="C183" s="12" t="s">
        <v>0</v>
      </c>
      <c r="D183" s="13"/>
      <c r="E183" s="14"/>
      <c r="F183" s="14"/>
      <c r="G183" s="14"/>
      <c r="H183" s="14"/>
      <c r="I183" s="14"/>
      <c r="J183" s="14"/>
      <c r="K183" s="14"/>
      <c r="L183" s="14"/>
      <c r="M183" s="15"/>
      <c r="O183" t="s">
        <v>407</v>
      </c>
      <c r="P183" t="s">
        <v>418</v>
      </c>
      <c r="S183" t="s">
        <v>384</v>
      </c>
      <c r="T183">
        <f>(T182-T180)*2</f>
        <v>1014</v>
      </c>
    </row>
    <row r="184" spans="3:21">
      <c r="C184" s="12" t="s">
        <v>5</v>
      </c>
      <c r="D184" s="13"/>
      <c r="E184" s="14"/>
      <c r="F184" s="14"/>
      <c r="G184" s="14"/>
      <c r="H184" s="14"/>
      <c r="I184" s="14"/>
      <c r="J184" s="14"/>
      <c r="K184" s="14"/>
      <c r="L184" s="14"/>
      <c r="M184" s="15"/>
      <c r="O184" t="s">
        <v>225</v>
      </c>
      <c r="P184" t="s">
        <v>286</v>
      </c>
    </row>
    <row r="185" spans="3:21">
      <c r="C185" s="12" t="s">
        <v>49</v>
      </c>
      <c r="D185" s="16">
        <v>0.71699999999999997</v>
      </c>
      <c r="E185" s="14"/>
      <c r="F185" s="14" t="str">
        <f t="shared" ref="F185:F191" si="65">VLOOKUP(C185,$O$3:$P$239,2,FALSE)</f>
        <v>John &amp; Phil O</v>
      </c>
      <c r="G185" s="17">
        <f t="shared" ref="G185:G190" si="66">D185</f>
        <v>0.71699999999999997</v>
      </c>
      <c r="H185" s="17" t="s">
        <v>364</v>
      </c>
      <c r="I185" s="17" t="s">
        <v>381</v>
      </c>
      <c r="J185" s="17" t="s">
        <v>364</v>
      </c>
      <c r="K185" s="17" t="s">
        <v>381</v>
      </c>
      <c r="L185" s="17"/>
      <c r="M185" s="18"/>
      <c r="O185" t="s">
        <v>405</v>
      </c>
      <c r="P185" t="s">
        <v>406</v>
      </c>
    </row>
    <row r="186" spans="3:21">
      <c r="C186" s="12" t="s">
        <v>53</v>
      </c>
      <c r="D186" s="16">
        <v>0.55600000000000005</v>
      </c>
      <c r="E186" s="14"/>
      <c r="F186" s="14" t="str">
        <f t="shared" si="65"/>
        <v>Mary-Jean &amp; Tom</v>
      </c>
      <c r="G186" s="17">
        <f t="shared" si="66"/>
        <v>0.55600000000000005</v>
      </c>
      <c r="H186" s="17" t="s">
        <v>371</v>
      </c>
      <c r="I186" s="17" t="s">
        <v>377</v>
      </c>
      <c r="J186" s="17" t="s">
        <v>371</v>
      </c>
      <c r="K186" s="17" t="s">
        <v>377</v>
      </c>
      <c r="L186" s="17"/>
      <c r="M186" s="18"/>
      <c r="O186" t="s">
        <v>450</v>
      </c>
      <c r="P186" t="s">
        <v>119</v>
      </c>
    </row>
    <row r="187" spans="3:21">
      <c r="C187" s="12" t="s">
        <v>50</v>
      </c>
      <c r="D187" s="16">
        <v>0.51700000000000002</v>
      </c>
      <c r="E187" s="14"/>
      <c r="F187" s="14" t="str">
        <f t="shared" si="65"/>
        <v>Bob &amp; Philip</v>
      </c>
      <c r="G187" s="17">
        <f t="shared" si="66"/>
        <v>0.51700000000000002</v>
      </c>
      <c r="H187" s="17" t="s">
        <v>354</v>
      </c>
      <c r="I187" s="17" t="s">
        <v>374</v>
      </c>
      <c r="J187" s="17" t="s">
        <v>354</v>
      </c>
      <c r="K187" s="17" t="s">
        <v>374</v>
      </c>
      <c r="L187" s="17"/>
      <c r="M187" s="18"/>
      <c r="O187" t="s">
        <v>51</v>
      </c>
      <c r="P187" t="s">
        <v>83</v>
      </c>
    </row>
    <row r="188" spans="3:21">
      <c r="C188" s="12" t="s">
        <v>59</v>
      </c>
      <c r="D188" s="16">
        <v>0.46100000000000002</v>
      </c>
      <c r="E188" s="14"/>
      <c r="F188" s="14" t="str">
        <f t="shared" si="65"/>
        <v>Bernie &amp; Evan</v>
      </c>
      <c r="G188" s="17">
        <f t="shared" si="66"/>
        <v>0.46100000000000002</v>
      </c>
      <c r="H188" s="17" t="s">
        <v>350</v>
      </c>
      <c r="I188" s="17" t="s">
        <v>360</v>
      </c>
      <c r="J188" s="17" t="s">
        <v>350</v>
      </c>
      <c r="K188" s="17" t="s">
        <v>360</v>
      </c>
      <c r="L188" s="17"/>
      <c r="M188" s="18"/>
      <c r="O188" t="s">
        <v>197</v>
      </c>
      <c r="P188" t="s">
        <v>83</v>
      </c>
      <c r="S188" s="14"/>
    </row>
    <row r="189" spans="3:21">
      <c r="C189" s="12" t="s">
        <v>48</v>
      </c>
      <c r="D189" s="16">
        <v>0.40600000000000003</v>
      </c>
      <c r="E189" s="14"/>
      <c r="F189" s="14" t="str">
        <f t="shared" si="65"/>
        <v>Joy &amp; Rosemary</v>
      </c>
      <c r="G189" s="17">
        <f t="shared" si="66"/>
        <v>0.40600000000000003</v>
      </c>
      <c r="H189" s="17" t="s">
        <v>366</v>
      </c>
      <c r="I189" s="17" t="s">
        <v>376</v>
      </c>
      <c r="J189" s="17" t="s">
        <v>366</v>
      </c>
      <c r="K189" s="17" t="s">
        <v>376</v>
      </c>
      <c r="L189" s="17"/>
      <c r="M189" s="18"/>
      <c r="O189" t="s">
        <v>131</v>
      </c>
      <c r="P189" t="s">
        <v>281</v>
      </c>
      <c r="S189" s="14"/>
    </row>
    <row r="190" spans="3:21">
      <c r="C190" s="12" t="s">
        <v>60</v>
      </c>
      <c r="D190" s="16">
        <v>0.34399999999999997</v>
      </c>
      <c r="E190" s="14"/>
      <c r="F190" s="14" t="str">
        <f t="shared" si="65"/>
        <v>Ann &amp; Avril</v>
      </c>
      <c r="G190" s="17">
        <f t="shared" si="66"/>
        <v>0.34399999999999997</v>
      </c>
      <c r="H190" s="17" t="s">
        <v>388</v>
      </c>
      <c r="I190" s="17" t="s">
        <v>347</v>
      </c>
      <c r="J190" s="17" t="s">
        <v>388</v>
      </c>
      <c r="K190" s="17" t="s">
        <v>347</v>
      </c>
      <c r="L190" s="17"/>
      <c r="M190" s="18"/>
      <c r="O190" t="s">
        <v>222</v>
      </c>
      <c r="P190" t="s">
        <v>290</v>
      </c>
      <c r="S190" s="14"/>
    </row>
    <row r="191" spans="3:21">
      <c r="C191" s="12" t="s">
        <v>54</v>
      </c>
      <c r="D191" s="16">
        <v>0</v>
      </c>
      <c r="E191" s="14"/>
      <c r="F191" s="14" t="str">
        <f t="shared" si="65"/>
        <v>PHANTOM</v>
      </c>
      <c r="G191" s="17" t="str">
        <f t="shared" ref="G191" si="67">IF(D191=0,"",D191)</f>
        <v/>
      </c>
      <c r="H191" s="17" t="s">
        <v>54</v>
      </c>
      <c r="I191" s="17"/>
      <c r="J191" s="17" t="s">
        <v>54</v>
      </c>
      <c r="K191" s="17"/>
      <c r="L191" s="17"/>
      <c r="M191" s="18"/>
      <c r="O191" t="s">
        <v>110</v>
      </c>
      <c r="P191" t="s">
        <v>110</v>
      </c>
      <c r="S191" s="14"/>
    </row>
    <row r="192" spans="3:21">
      <c r="C192" s="12"/>
      <c r="D192" s="13"/>
      <c r="E192" s="14"/>
      <c r="F192" s="14"/>
      <c r="G192" s="14"/>
      <c r="H192" s="14"/>
      <c r="I192" s="14"/>
      <c r="J192" s="14"/>
      <c r="K192" s="14"/>
      <c r="L192" s="14"/>
      <c r="M192" s="15"/>
      <c r="O192" t="s">
        <v>187</v>
      </c>
      <c r="P192" t="s">
        <v>322</v>
      </c>
      <c r="S192" s="14"/>
    </row>
    <row r="193" spans="3:19">
      <c r="C193" s="12" t="s">
        <v>7</v>
      </c>
      <c r="D193" s="13"/>
      <c r="E193" s="14"/>
      <c r="F193" s="14"/>
      <c r="G193" s="14"/>
      <c r="H193" s="14"/>
      <c r="I193" s="14"/>
      <c r="J193" s="14"/>
      <c r="K193" s="14"/>
      <c r="L193" s="14"/>
      <c r="M193" s="15"/>
      <c r="O193" t="s">
        <v>57</v>
      </c>
      <c r="P193" t="s">
        <v>79</v>
      </c>
      <c r="S193" s="14"/>
    </row>
    <row r="194" spans="3:19">
      <c r="C194" s="12" t="s">
        <v>4</v>
      </c>
      <c r="D194" s="13"/>
      <c r="E194" s="14"/>
      <c r="F194" s="14"/>
      <c r="G194" s="14"/>
      <c r="H194" s="14"/>
      <c r="I194" s="14"/>
      <c r="J194" s="14"/>
      <c r="K194" s="14"/>
      <c r="L194" s="14"/>
      <c r="M194" s="15"/>
      <c r="O194" t="s">
        <v>95</v>
      </c>
      <c r="P194" t="s">
        <v>323</v>
      </c>
      <c r="S194" s="10"/>
    </row>
    <row r="195" spans="3:19">
      <c r="C195" s="12" t="s">
        <v>61</v>
      </c>
      <c r="D195" s="16">
        <v>0.58799999999999997</v>
      </c>
      <c r="E195" s="14"/>
      <c r="F195" s="14" t="str">
        <f t="shared" ref="F195:F200" si="68">VLOOKUP(C195,$O$3:$P$239,2,FALSE)</f>
        <v>Kirsten &amp; Ngaire</v>
      </c>
      <c r="G195" s="17">
        <f t="shared" ref="G195:G200" si="69">D195</f>
        <v>0.58799999999999997</v>
      </c>
      <c r="H195" s="17" t="s">
        <v>367</v>
      </c>
      <c r="I195" s="17" t="s">
        <v>373</v>
      </c>
      <c r="L195" s="17" t="s">
        <v>367</v>
      </c>
      <c r="M195" s="18" t="s">
        <v>373</v>
      </c>
      <c r="O195" t="s">
        <v>163</v>
      </c>
      <c r="P195" t="s">
        <v>163</v>
      </c>
      <c r="S195" s="10"/>
    </row>
    <row r="196" spans="3:19">
      <c r="C196" s="12" t="s">
        <v>62</v>
      </c>
      <c r="D196" s="16">
        <v>0.58799999999999997</v>
      </c>
      <c r="E196" s="14"/>
      <c r="F196" s="14" t="str">
        <f t="shared" si="68"/>
        <v>Evan &amp; Jonathan</v>
      </c>
      <c r="G196" s="17">
        <f t="shared" si="69"/>
        <v>0.58799999999999997</v>
      </c>
      <c r="H196" s="17" t="s">
        <v>360</v>
      </c>
      <c r="I196" s="17" t="s">
        <v>365</v>
      </c>
      <c r="L196" s="17" t="s">
        <v>360</v>
      </c>
      <c r="M196" s="18" t="s">
        <v>365</v>
      </c>
      <c r="O196" t="s">
        <v>109</v>
      </c>
      <c r="P196" t="s">
        <v>109</v>
      </c>
      <c r="S196" s="14"/>
    </row>
    <row r="197" spans="3:19">
      <c r="C197" s="12" t="s">
        <v>63</v>
      </c>
      <c r="D197" s="16">
        <v>0.53800000000000003</v>
      </c>
      <c r="E197" s="14"/>
      <c r="F197" s="14" t="str">
        <f t="shared" si="68"/>
        <v>Graham &amp; John</v>
      </c>
      <c r="G197" s="17">
        <f t="shared" si="69"/>
        <v>0.53800000000000003</v>
      </c>
      <c r="H197" s="17" t="s">
        <v>361</v>
      </c>
      <c r="I197" s="17" t="s">
        <v>364</v>
      </c>
      <c r="L197" s="17" t="s">
        <v>361</v>
      </c>
      <c r="M197" s="18" t="s">
        <v>364</v>
      </c>
      <c r="O197" t="s">
        <v>242</v>
      </c>
      <c r="P197" t="s">
        <v>242</v>
      </c>
      <c r="S197" s="14"/>
    </row>
    <row r="198" spans="3:19">
      <c r="C198" s="12" t="s">
        <v>64</v>
      </c>
      <c r="D198" s="16">
        <v>0.46899999999999997</v>
      </c>
      <c r="E198" s="14"/>
      <c r="F198" s="14" t="str">
        <f t="shared" si="68"/>
        <v>Grant &amp; Rosemary</v>
      </c>
      <c r="G198" s="17">
        <f t="shared" si="69"/>
        <v>0.46899999999999997</v>
      </c>
      <c r="H198" s="17" t="s">
        <v>362</v>
      </c>
      <c r="I198" s="17" t="s">
        <v>376</v>
      </c>
      <c r="L198" s="17" t="s">
        <v>362</v>
      </c>
      <c r="M198" s="18" t="s">
        <v>376</v>
      </c>
      <c r="O198" t="s">
        <v>54</v>
      </c>
      <c r="P198" t="s">
        <v>54</v>
      </c>
      <c r="S198" s="14"/>
    </row>
    <row r="199" spans="3:19">
      <c r="C199" s="12" t="s">
        <v>65</v>
      </c>
      <c r="D199" s="16">
        <v>0.41899999999999998</v>
      </c>
      <c r="E199" s="14"/>
      <c r="F199" s="14" t="str">
        <f t="shared" si="68"/>
        <v>Carolyn &amp; Joy</v>
      </c>
      <c r="G199" s="17">
        <f t="shared" si="69"/>
        <v>0.41899999999999998</v>
      </c>
      <c r="H199" s="17" t="s">
        <v>356</v>
      </c>
      <c r="I199" s="17" t="s">
        <v>366</v>
      </c>
      <c r="L199" s="17" t="s">
        <v>356</v>
      </c>
      <c r="M199" s="18" t="s">
        <v>366</v>
      </c>
      <c r="O199" t="s">
        <v>139</v>
      </c>
      <c r="P199" t="s">
        <v>318</v>
      </c>
      <c r="S199" s="14"/>
    </row>
    <row r="200" spans="3:19">
      <c r="C200" s="12" t="s">
        <v>66</v>
      </c>
      <c r="D200" s="16">
        <v>0.4</v>
      </c>
      <c r="E200" s="14"/>
      <c r="F200" s="14" t="str">
        <f t="shared" si="68"/>
        <v>Bea &amp; Eugene</v>
      </c>
      <c r="G200" s="17">
        <f t="shared" si="69"/>
        <v>0.4</v>
      </c>
      <c r="H200" s="17" t="s">
        <v>348</v>
      </c>
      <c r="I200" s="17" t="s">
        <v>359</v>
      </c>
      <c r="L200" s="17" t="s">
        <v>348</v>
      </c>
      <c r="M200" s="18" t="s">
        <v>359</v>
      </c>
      <c r="O200" t="s">
        <v>223</v>
      </c>
      <c r="P200" t="s">
        <v>319</v>
      </c>
      <c r="S200" s="14"/>
    </row>
    <row r="201" spans="3:19">
      <c r="C201" s="12"/>
      <c r="D201" s="13"/>
      <c r="E201" s="14"/>
      <c r="F201" s="14"/>
      <c r="G201" s="14"/>
      <c r="H201" s="14"/>
      <c r="I201" s="14"/>
      <c r="L201" s="14"/>
      <c r="M201" s="15"/>
      <c r="O201" t="s">
        <v>108</v>
      </c>
      <c r="P201" t="s">
        <v>320</v>
      </c>
    </row>
    <row r="202" spans="3:19">
      <c r="C202" s="12" t="s">
        <v>5</v>
      </c>
      <c r="D202" s="13"/>
      <c r="E202" s="14"/>
      <c r="F202" s="14"/>
      <c r="G202" s="14"/>
      <c r="H202" s="14"/>
      <c r="I202" s="14"/>
      <c r="L202" s="14"/>
      <c r="M202" s="15"/>
      <c r="O202" t="s">
        <v>150</v>
      </c>
      <c r="P202" t="s">
        <v>49</v>
      </c>
    </row>
    <row r="203" spans="3:19">
      <c r="C203" s="12" t="s">
        <v>67</v>
      </c>
      <c r="D203" s="16">
        <v>0.66300000000000003</v>
      </c>
      <c r="E203" s="14"/>
      <c r="F203" s="14" t="str">
        <f t="shared" ref="F203:F208" si="70">VLOOKUP(C203,$O$3:$P$239,2,FALSE)</f>
        <v>Murray &amp; Phil O</v>
      </c>
      <c r="G203" s="17">
        <f t="shared" ref="G203:G208" si="71">D203</f>
        <v>0.66300000000000003</v>
      </c>
      <c r="H203" s="17" t="s">
        <v>372</v>
      </c>
      <c r="I203" s="17" t="s">
        <v>381</v>
      </c>
      <c r="L203" s="17" t="s">
        <v>372</v>
      </c>
      <c r="M203" s="18" t="s">
        <v>381</v>
      </c>
      <c r="O203" t="s">
        <v>204</v>
      </c>
      <c r="P203" t="s">
        <v>49</v>
      </c>
    </row>
    <row r="204" spans="3:19">
      <c r="C204" s="12" t="s">
        <v>68</v>
      </c>
      <c r="D204" s="16">
        <v>0.56899999999999995</v>
      </c>
      <c r="E204" s="14"/>
      <c r="F204" s="14" t="str">
        <f t="shared" si="70"/>
        <v>Carole &amp; Tom</v>
      </c>
      <c r="G204" s="17">
        <f t="shared" si="71"/>
        <v>0.56899999999999995</v>
      </c>
      <c r="H204" s="17" t="s">
        <v>355</v>
      </c>
      <c r="I204" s="17" t="s">
        <v>377</v>
      </c>
      <c r="L204" s="17" t="s">
        <v>355</v>
      </c>
      <c r="M204" s="18" t="s">
        <v>377</v>
      </c>
      <c r="O204" t="s">
        <v>67</v>
      </c>
      <c r="P204" t="s">
        <v>321</v>
      </c>
    </row>
    <row r="205" spans="3:19">
      <c r="C205" s="12" t="s">
        <v>69</v>
      </c>
      <c r="D205" s="16">
        <v>0.55600000000000005</v>
      </c>
      <c r="E205" s="14"/>
      <c r="F205" s="14" t="str">
        <f t="shared" si="70"/>
        <v>Beryl &amp; Betty</v>
      </c>
      <c r="G205" s="17">
        <f t="shared" si="71"/>
        <v>0.55600000000000005</v>
      </c>
      <c r="H205" s="17" t="s">
        <v>351</v>
      </c>
      <c r="I205" s="17" t="s">
        <v>352</v>
      </c>
      <c r="L205" s="17" t="s">
        <v>351</v>
      </c>
      <c r="M205" s="18" t="s">
        <v>352</v>
      </c>
      <c r="O205" t="s">
        <v>178</v>
      </c>
      <c r="P205" t="s">
        <v>282</v>
      </c>
    </row>
    <row r="206" spans="3:19">
      <c r="C206" s="12" t="s">
        <v>70</v>
      </c>
      <c r="D206" s="16">
        <v>0.52500000000000002</v>
      </c>
      <c r="E206" s="14"/>
      <c r="F206" s="14" t="str">
        <f t="shared" si="70"/>
        <v>Bob &amp; Mary-Jean</v>
      </c>
      <c r="G206" s="17">
        <f t="shared" si="71"/>
        <v>0.52500000000000002</v>
      </c>
      <c r="H206" s="17" t="s">
        <v>354</v>
      </c>
      <c r="I206" s="17" t="s">
        <v>371</v>
      </c>
      <c r="L206" s="17" t="s">
        <v>354</v>
      </c>
      <c r="M206" s="18" t="s">
        <v>371</v>
      </c>
      <c r="O206" t="s">
        <v>147</v>
      </c>
      <c r="P206" t="s">
        <v>282</v>
      </c>
    </row>
    <row r="207" spans="3:19">
      <c r="C207" s="12" t="s">
        <v>71</v>
      </c>
      <c r="D207" s="16">
        <v>0.41899999999999998</v>
      </c>
      <c r="E207" s="14"/>
      <c r="F207" s="14" t="str">
        <f t="shared" si="70"/>
        <v>Colin &amp; Hugh</v>
      </c>
      <c r="G207" s="17">
        <f t="shared" si="71"/>
        <v>0.41899999999999998</v>
      </c>
      <c r="H207" s="17" t="s">
        <v>357</v>
      </c>
      <c r="I207" s="17" t="s">
        <v>363</v>
      </c>
      <c r="L207" s="17" t="s">
        <v>357</v>
      </c>
      <c r="M207" s="18" t="s">
        <v>363</v>
      </c>
      <c r="O207" t="s">
        <v>50</v>
      </c>
      <c r="P207" t="s">
        <v>282</v>
      </c>
    </row>
    <row r="208" spans="3:19">
      <c r="C208" s="12" t="s">
        <v>72</v>
      </c>
      <c r="D208" s="16">
        <v>0.26900000000000002</v>
      </c>
      <c r="E208" s="14"/>
      <c r="F208" s="14" t="str">
        <f t="shared" si="70"/>
        <v>Ann &amp; Richard M</v>
      </c>
      <c r="G208" s="17">
        <f t="shared" si="71"/>
        <v>0.26900000000000002</v>
      </c>
      <c r="H208" s="17" t="s">
        <v>388</v>
      </c>
      <c r="I208" s="17" t="s">
        <v>394</v>
      </c>
      <c r="L208" s="17" t="s">
        <v>388</v>
      </c>
      <c r="M208" s="18" t="s">
        <v>394</v>
      </c>
      <c r="O208" t="s">
        <v>192</v>
      </c>
      <c r="P208" t="s">
        <v>282</v>
      </c>
    </row>
    <row r="209" spans="3:16">
      <c r="C209" s="12" t="s">
        <v>0</v>
      </c>
      <c r="D209" s="13"/>
      <c r="E209" s="14"/>
      <c r="F209" s="14"/>
      <c r="G209" s="14"/>
      <c r="H209" s="14"/>
      <c r="I209" s="14"/>
      <c r="J209" s="14"/>
      <c r="K209" s="14"/>
      <c r="L209" s="14"/>
      <c r="M209" s="15"/>
      <c r="O209" t="s">
        <v>165</v>
      </c>
      <c r="P209" t="s">
        <v>291</v>
      </c>
    </row>
    <row r="210" spans="3:16">
      <c r="C210" s="12" t="s">
        <v>8</v>
      </c>
      <c r="D210" s="13"/>
      <c r="E210" s="14"/>
      <c r="F210" s="14"/>
      <c r="G210" s="14"/>
      <c r="H210" s="14"/>
      <c r="I210" s="14"/>
      <c r="J210" s="14"/>
      <c r="K210" s="14"/>
      <c r="L210" s="14"/>
      <c r="M210" s="15"/>
      <c r="O210" t="s">
        <v>211</v>
      </c>
      <c r="P210" t="s">
        <v>282</v>
      </c>
    </row>
    <row r="211" spans="3:16">
      <c r="C211" s="12" t="s">
        <v>4</v>
      </c>
      <c r="D211" s="13"/>
      <c r="E211" s="14"/>
      <c r="F211" s="14"/>
      <c r="G211" s="14"/>
      <c r="H211" s="14"/>
      <c r="I211" s="14"/>
      <c r="J211" s="14"/>
      <c r="K211" s="14"/>
      <c r="L211" s="14"/>
      <c r="M211" s="15"/>
      <c r="O211" t="s">
        <v>116</v>
      </c>
      <c r="P211" t="s">
        <v>342</v>
      </c>
    </row>
    <row r="212" spans="3:16">
      <c r="C212" s="12" t="s">
        <v>51</v>
      </c>
      <c r="D212" s="16">
        <v>0.72399999999999998</v>
      </c>
      <c r="E212" s="14"/>
      <c r="F212" s="14" t="str">
        <f t="shared" ref="F212:F218" si="72">VLOOKUP(C212,$O$3:$P$239,2,FALSE)</f>
        <v>Jonathan &amp; Murray</v>
      </c>
      <c r="G212" s="17">
        <f t="shared" ref="G212:G218" si="73">D212</f>
        <v>0.72399999999999998</v>
      </c>
      <c r="H212" s="17" t="s">
        <v>365</v>
      </c>
      <c r="I212" s="17" t="s">
        <v>372</v>
      </c>
      <c r="J212" s="17" t="s">
        <v>365</v>
      </c>
      <c r="K212" s="17" t="s">
        <v>372</v>
      </c>
      <c r="L212" s="17"/>
      <c r="M212" s="18"/>
      <c r="O212" t="s">
        <v>186</v>
      </c>
      <c r="P212" t="s">
        <v>302</v>
      </c>
    </row>
    <row r="213" spans="3:16">
      <c r="C213" s="12" t="s">
        <v>73</v>
      </c>
      <c r="D213" s="16">
        <v>0.64100000000000001</v>
      </c>
      <c r="E213" s="14"/>
      <c r="F213" s="14" t="str">
        <f t="shared" si="72"/>
        <v>Bea &amp; Graham</v>
      </c>
      <c r="G213" s="17">
        <f t="shared" si="73"/>
        <v>0.64100000000000001</v>
      </c>
      <c r="H213" s="17" t="s">
        <v>348</v>
      </c>
      <c r="I213" s="17" t="s">
        <v>361</v>
      </c>
      <c r="J213" s="17" t="s">
        <v>348</v>
      </c>
      <c r="K213" s="17" t="s">
        <v>361</v>
      </c>
      <c r="L213" s="17"/>
      <c r="M213" s="18"/>
      <c r="O213" t="s">
        <v>72</v>
      </c>
      <c r="P213" t="s">
        <v>311</v>
      </c>
    </row>
    <row r="214" spans="3:16">
      <c r="C214" s="12" t="s">
        <v>74</v>
      </c>
      <c r="D214" s="16">
        <v>0.55700000000000005</v>
      </c>
      <c r="E214" s="14"/>
      <c r="F214" s="14" t="str">
        <f t="shared" si="72"/>
        <v>Bill &amp; Evan</v>
      </c>
      <c r="G214" s="17">
        <f t="shared" si="73"/>
        <v>0.55700000000000005</v>
      </c>
      <c r="H214" s="17" t="s">
        <v>353</v>
      </c>
      <c r="I214" s="17" t="s">
        <v>360</v>
      </c>
      <c r="J214" s="17" t="s">
        <v>353</v>
      </c>
      <c r="K214" s="17" t="s">
        <v>360</v>
      </c>
      <c r="L214" s="17"/>
      <c r="M214" s="18"/>
      <c r="O214" t="s">
        <v>209</v>
      </c>
      <c r="P214" t="s">
        <v>174</v>
      </c>
    </row>
    <row r="215" spans="3:16">
      <c r="C215" s="12" t="s">
        <v>75</v>
      </c>
      <c r="D215" s="16">
        <v>0.505</v>
      </c>
      <c r="E215" s="14"/>
      <c r="F215" s="14" t="str">
        <f t="shared" si="72"/>
        <v>Liz &amp; Richard M</v>
      </c>
      <c r="G215" s="17">
        <f t="shared" si="73"/>
        <v>0.505</v>
      </c>
      <c r="H215" s="17" t="s">
        <v>369</v>
      </c>
      <c r="I215" s="17" t="s">
        <v>394</v>
      </c>
      <c r="J215" s="17" t="s">
        <v>369</v>
      </c>
      <c r="K215" s="17" t="s">
        <v>394</v>
      </c>
      <c r="L215" s="17"/>
      <c r="M215" s="18"/>
      <c r="O215" t="s">
        <v>172</v>
      </c>
      <c r="P215" t="s">
        <v>312</v>
      </c>
    </row>
    <row r="216" spans="3:16">
      <c r="C216" s="12" t="s">
        <v>76</v>
      </c>
      <c r="D216" s="16">
        <v>0.47899999999999998</v>
      </c>
      <c r="E216" s="14"/>
      <c r="F216" s="14" t="str">
        <f t="shared" si="72"/>
        <v>Carole &amp; Kirsten</v>
      </c>
      <c r="G216" s="17">
        <f t="shared" si="73"/>
        <v>0.47899999999999998</v>
      </c>
      <c r="H216" s="17" t="s">
        <v>355</v>
      </c>
      <c r="I216" s="17" t="s">
        <v>367</v>
      </c>
      <c r="J216" s="17" t="s">
        <v>355</v>
      </c>
      <c r="K216" s="17" t="s">
        <v>367</v>
      </c>
      <c r="L216" s="17"/>
      <c r="M216" s="18"/>
      <c r="O216" t="s">
        <v>245</v>
      </c>
      <c r="P216" t="s">
        <v>313</v>
      </c>
    </row>
    <row r="217" spans="3:16">
      <c r="C217" s="12" t="s">
        <v>77</v>
      </c>
      <c r="D217" s="16">
        <v>0.313</v>
      </c>
      <c r="E217" s="14"/>
      <c r="F217" s="14" t="str">
        <f t="shared" si="72"/>
        <v>Colin &amp; Grant</v>
      </c>
      <c r="G217" s="17">
        <f t="shared" si="73"/>
        <v>0.313</v>
      </c>
      <c r="H217" s="17" t="s">
        <v>357</v>
      </c>
      <c r="I217" s="17" t="s">
        <v>362</v>
      </c>
      <c r="J217" s="17" t="s">
        <v>357</v>
      </c>
      <c r="K217" s="17" t="s">
        <v>362</v>
      </c>
      <c r="L217" s="17"/>
      <c r="M217" s="18"/>
      <c r="O217" t="s">
        <v>85</v>
      </c>
      <c r="P217" t="s">
        <v>314</v>
      </c>
    </row>
    <row r="218" spans="3:16">
      <c r="C218" s="12" t="s">
        <v>78</v>
      </c>
      <c r="D218" s="16">
        <v>0.28100000000000003</v>
      </c>
      <c r="E218" s="14"/>
      <c r="F218" s="14" t="str">
        <f t="shared" si="72"/>
        <v>Ann &amp; Carolyn</v>
      </c>
      <c r="G218" s="17">
        <f t="shared" si="73"/>
        <v>0.28100000000000003</v>
      </c>
      <c r="H218" s="17" t="s">
        <v>388</v>
      </c>
      <c r="I218" s="17" t="s">
        <v>356</v>
      </c>
      <c r="J218" s="17" t="s">
        <v>388</v>
      </c>
      <c r="K218" s="17" t="s">
        <v>356</v>
      </c>
      <c r="L218" s="17"/>
      <c r="M218" s="18"/>
      <c r="O218" t="s">
        <v>58</v>
      </c>
      <c r="P218" t="s">
        <v>315</v>
      </c>
    </row>
    <row r="219" spans="3:16">
      <c r="C219" s="12" t="s">
        <v>0</v>
      </c>
      <c r="D219" s="13"/>
      <c r="E219" s="14"/>
      <c r="F219" s="14"/>
      <c r="G219" s="14"/>
      <c r="H219" s="14"/>
      <c r="I219" s="14"/>
      <c r="J219" s="14"/>
      <c r="K219" s="14"/>
      <c r="L219" s="14"/>
      <c r="M219" s="15"/>
      <c r="O219" t="s">
        <v>96</v>
      </c>
      <c r="P219" t="s">
        <v>316</v>
      </c>
    </row>
    <row r="220" spans="3:16">
      <c r="C220" s="12" t="s">
        <v>5</v>
      </c>
      <c r="D220" s="13"/>
      <c r="E220" s="14"/>
      <c r="F220" s="14"/>
      <c r="G220" s="14"/>
      <c r="H220" s="14"/>
      <c r="I220" s="14"/>
      <c r="J220" s="14"/>
      <c r="K220" s="14"/>
      <c r="L220" s="14"/>
      <c r="M220" s="15"/>
      <c r="O220" t="s">
        <v>125</v>
      </c>
      <c r="P220" t="s">
        <v>82</v>
      </c>
    </row>
    <row r="221" spans="3:16">
      <c r="C221" s="12" t="s">
        <v>79</v>
      </c>
      <c r="D221" s="16">
        <v>0.58299999999999996</v>
      </c>
      <c r="E221" s="14"/>
      <c r="F221" s="14" t="str">
        <f t="shared" ref="F221:F227" si="74">VLOOKUP(C221,$O$3:$P$239,2,FALSE)</f>
        <v>Hugh &amp; Ngaire</v>
      </c>
      <c r="G221" s="17">
        <f t="shared" ref="G221:G227" si="75">D221</f>
        <v>0.58299999999999996</v>
      </c>
      <c r="H221" s="17" t="s">
        <v>363</v>
      </c>
      <c r="I221" s="17" t="s">
        <v>373</v>
      </c>
      <c r="J221" s="17" t="s">
        <v>363</v>
      </c>
      <c r="K221" s="17" t="s">
        <v>373</v>
      </c>
      <c r="L221" s="17"/>
      <c r="M221" s="18"/>
      <c r="O221" t="s">
        <v>200</v>
      </c>
      <c r="P221" t="s">
        <v>82</v>
      </c>
    </row>
    <row r="222" spans="3:16">
      <c r="C222" s="12" t="s">
        <v>69</v>
      </c>
      <c r="D222" s="16">
        <v>0.52100000000000002</v>
      </c>
      <c r="E222" s="14"/>
      <c r="F222" s="14" t="str">
        <f t="shared" si="74"/>
        <v>Beryl &amp; Betty</v>
      </c>
      <c r="G222" s="17">
        <f t="shared" si="75"/>
        <v>0.52100000000000002</v>
      </c>
      <c r="H222" s="17" t="s">
        <v>351</v>
      </c>
      <c r="I222" s="17" t="s">
        <v>352</v>
      </c>
      <c r="J222" s="17" t="s">
        <v>351</v>
      </c>
      <c r="K222" s="17" t="s">
        <v>352</v>
      </c>
      <c r="L222" s="17"/>
      <c r="M222" s="18"/>
      <c r="O222" t="s">
        <v>243</v>
      </c>
      <c r="P222" t="s">
        <v>317</v>
      </c>
    </row>
    <row r="223" spans="3:16">
      <c r="C223" s="12" t="s">
        <v>49</v>
      </c>
      <c r="D223" s="16">
        <v>0.51600000000000001</v>
      </c>
      <c r="E223" s="14"/>
      <c r="F223" s="14" t="str">
        <f t="shared" si="74"/>
        <v>John &amp; Phil O</v>
      </c>
      <c r="G223" s="17">
        <f t="shared" si="75"/>
        <v>0.51600000000000001</v>
      </c>
      <c r="H223" s="17" t="s">
        <v>364</v>
      </c>
      <c r="I223" s="17" t="s">
        <v>381</v>
      </c>
      <c r="J223" s="17" t="s">
        <v>364</v>
      </c>
      <c r="K223" s="17" t="s">
        <v>381</v>
      </c>
      <c r="L223" s="17"/>
      <c r="M223" s="18"/>
      <c r="O223" t="s">
        <v>160</v>
      </c>
      <c r="P223" t="s">
        <v>41</v>
      </c>
    </row>
    <row r="224" spans="3:16">
      <c r="C224" s="12" t="s">
        <v>48</v>
      </c>
      <c r="D224" s="16">
        <v>0.49</v>
      </c>
      <c r="E224" s="14"/>
      <c r="F224" s="14" t="str">
        <f t="shared" si="74"/>
        <v>Joy &amp; Rosemary</v>
      </c>
      <c r="G224" s="17">
        <f t="shared" si="75"/>
        <v>0.49</v>
      </c>
      <c r="H224" s="17" t="s">
        <v>366</v>
      </c>
      <c r="I224" s="17" t="s">
        <v>376</v>
      </c>
      <c r="J224" s="17" t="s">
        <v>366</v>
      </c>
      <c r="K224" s="17" t="s">
        <v>376</v>
      </c>
      <c r="L224" s="17"/>
      <c r="M224" s="18"/>
      <c r="O224" t="s">
        <v>55</v>
      </c>
      <c r="P224" t="s">
        <v>41</v>
      </c>
    </row>
    <row r="225" spans="3:16">
      <c r="C225" s="12" t="s">
        <v>53</v>
      </c>
      <c r="D225" s="16">
        <v>0.47899999999999998</v>
      </c>
      <c r="E225" s="14"/>
      <c r="F225" s="14" t="str">
        <f t="shared" si="74"/>
        <v>Mary-Jean &amp; Tom</v>
      </c>
      <c r="G225" s="17">
        <f t="shared" si="75"/>
        <v>0.47899999999999998</v>
      </c>
      <c r="H225" s="17" t="s">
        <v>371</v>
      </c>
      <c r="I225" s="17" t="s">
        <v>377</v>
      </c>
      <c r="J225" s="17" t="s">
        <v>371</v>
      </c>
      <c r="K225" s="17" t="s">
        <v>377</v>
      </c>
      <c r="L225" s="17"/>
      <c r="M225" s="18"/>
      <c r="O225" t="s">
        <v>161</v>
      </c>
      <c r="P225" t="s">
        <v>229</v>
      </c>
    </row>
    <row r="226" spans="3:16">
      <c r="C226" s="12" t="s">
        <v>50</v>
      </c>
      <c r="D226" s="16">
        <v>0.47399999999999998</v>
      </c>
      <c r="E226" s="14"/>
      <c r="F226" s="14" t="str">
        <f t="shared" si="74"/>
        <v>Bob &amp; Philip</v>
      </c>
      <c r="G226" s="17">
        <f t="shared" si="75"/>
        <v>0.47399999999999998</v>
      </c>
      <c r="H226" s="17" t="s">
        <v>354</v>
      </c>
      <c r="I226" s="17" t="s">
        <v>374</v>
      </c>
      <c r="J226" s="17" t="s">
        <v>354</v>
      </c>
      <c r="K226" s="17" t="s">
        <v>374</v>
      </c>
      <c r="L226" s="17"/>
      <c r="M226" s="18"/>
      <c r="O226" t="s">
        <v>156</v>
      </c>
      <c r="P226" t="s">
        <v>307</v>
      </c>
    </row>
    <row r="227" spans="3:16">
      <c r="C227" s="12" t="s">
        <v>52</v>
      </c>
      <c r="D227" s="16">
        <v>0.438</v>
      </c>
      <c r="E227" s="14"/>
      <c r="F227" s="14" t="str">
        <f t="shared" si="74"/>
        <v>Avril &amp; Rex</v>
      </c>
      <c r="G227" s="17">
        <f t="shared" si="75"/>
        <v>0.438</v>
      </c>
      <c r="H227" s="17" t="s">
        <v>347</v>
      </c>
      <c r="I227" s="17" t="s">
        <v>375</v>
      </c>
      <c r="J227" s="17" t="s">
        <v>347</v>
      </c>
      <c r="K227" s="17" t="s">
        <v>375</v>
      </c>
      <c r="L227" s="17"/>
      <c r="M227" s="18"/>
      <c r="O227" t="s">
        <v>64</v>
      </c>
      <c r="P227" t="s">
        <v>308</v>
      </c>
    </row>
    <row r="228" spans="3:16">
      <c r="C228" s="12"/>
      <c r="D228" s="13"/>
      <c r="E228" s="14"/>
      <c r="F228" s="14"/>
      <c r="G228" s="14"/>
      <c r="H228" s="14"/>
      <c r="I228" s="14"/>
      <c r="J228" s="14"/>
      <c r="K228" s="14"/>
      <c r="L228" s="14"/>
      <c r="M228" s="15"/>
      <c r="O228" t="s">
        <v>114</v>
      </c>
      <c r="P228" t="s">
        <v>309</v>
      </c>
    </row>
    <row r="229" spans="3:16">
      <c r="C229" s="12" t="s">
        <v>9</v>
      </c>
      <c r="D229" s="13"/>
      <c r="E229" s="14"/>
      <c r="F229" s="14"/>
      <c r="G229" s="14"/>
      <c r="H229" s="14"/>
      <c r="I229" s="14"/>
      <c r="J229" s="14"/>
      <c r="K229" s="14"/>
      <c r="L229" s="14"/>
      <c r="M229" s="15"/>
      <c r="O229" t="s">
        <v>127</v>
      </c>
      <c r="P229" t="s">
        <v>48</v>
      </c>
    </row>
    <row r="230" spans="3:16">
      <c r="C230" s="12" t="s">
        <v>4</v>
      </c>
      <c r="D230" s="13"/>
      <c r="E230" s="14"/>
      <c r="F230" s="14"/>
      <c r="G230" s="14"/>
      <c r="H230" s="14"/>
      <c r="I230" s="14"/>
      <c r="J230" s="14"/>
      <c r="K230" s="14"/>
      <c r="L230" s="14"/>
      <c r="M230" s="15"/>
      <c r="O230" t="s">
        <v>138</v>
      </c>
      <c r="P230" t="s">
        <v>310</v>
      </c>
    </row>
    <row r="231" spans="3:16">
      <c r="C231" s="12" t="s">
        <v>80</v>
      </c>
      <c r="D231" s="16">
        <v>0.61299999999999999</v>
      </c>
      <c r="E231" s="14"/>
      <c r="F231" s="14" t="str">
        <f t="shared" ref="F231:F238" si="76">VLOOKUP(C231,$O$3:$P$239,2,FALSE)</f>
        <v>Colin &amp; Grant</v>
      </c>
      <c r="G231" s="17">
        <f t="shared" ref="G231:G238" si="77">D231</f>
        <v>0.61299999999999999</v>
      </c>
      <c r="H231" s="17" t="s">
        <v>357</v>
      </c>
      <c r="I231" s="17" t="s">
        <v>362</v>
      </c>
      <c r="J231" s="17" t="s">
        <v>357</v>
      </c>
      <c r="K231" s="17" t="s">
        <v>362</v>
      </c>
      <c r="L231" s="17"/>
      <c r="M231" s="18"/>
      <c r="O231" t="s">
        <v>94</v>
      </c>
      <c r="P231" t="s">
        <v>305</v>
      </c>
    </row>
    <row r="232" spans="3:16">
      <c r="C232" s="12" t="s">
        <v>78</v>
      </c>
      <c r="D232" s="16">
        <v>0.57099999999999995</v>
      </c>
      <c r="E232" s="14"/>
      <c r="F232" s="14" t="str">
        <f t="shared" si="76"/>
        <v>Ann &amp; Carolyn</v>
      </c>
      <c r="G232" s="17">
        <f t="shared" si="77"/>
        <v>0.57099999999999995</v>
      </c>
      <c r="H232" s="17" t="s">
        <v>388</v>
      </c>
      <c r="I232" s="17" t="s">
        <v>356</v>
      </c>
      <c r="J232" s="17" t="s">
        <v>388</v>
      </c>
      <c r="K232" s="17" t="s">
        <v>356</v>
      </c>
      <c r="L232" s="17"/>
      <c r="M232" s="18"/>
      <c r="O232" t="s">
        <v>112</v>
      </c>
      <c r="P232" t="s">
        <v>306</v>
      </c>
    </row>
    <row r="233" spans="3:16">
      <c r="C233" s="12" t="s">
        <v>41</v>
      </c>
      <c r="D233" s="16">
        <v>0.56499999999999995</v>
      </c>
      <c r="E233" s="14"/>
      <c r="F233" s="14" t="str">
        <f t="shared" si="76"/>
        <v>Carol C &amp; Richard S</v>
      </c>
      <c r="G233" s="17">
        <f t="shared" si="77"/>
        <v>0.56499999999999995</v>
      </c>
      <c r="H233" s="17" t="s">
        <v>395</v>
      </c>
      <c r="I233" s="17" t="s">
        <v>380</v>
      </c>
      <c r="J233" s="17" t="s">
        <v>395</v>
      </c>
      <c r="K233" s="17" t="s">
        <v>380</v>
      </c>
      <c r="L233" s="17"/>
      <c r="M233" s="18"/>
      <c r="O233" t="s">
        <v>168</v>
      </c>
      <c r="P233" t="s">
        <v>304</v>
      </c>
    </row>
    <row r="234" spans="3:16">
      <c r="C234" s="12" t="s">
        <v>81</v>
      </c>
      <c r="D234" s="16">
        <v>0.51200000000000001</v>
      </c>
      <c r="E234" s="14"/>
      <c r="F234" s="14" t="str">
        <f t="shared" si="76"/>
        <v>Bea &amp; Leonie</v>
      </c>
      <c r="G234" s="17">
        <f t="shared" si="77"/>
        <v>0.51200000000000001</v>
      </c>
      <c r="H234" s="17" t="s">
        <v>348</v>
      </c>
      <c r="I234" s="17" t="s">
        <v>368</v>
      </c>
      <c r="J234" s="17" t="s">
        <v>348</v>
      </c>
      <c r="K234" s="17" t="s">
        <v>368</v>
      </c>
      <c r="L234" s="17"/>
      <c r="M234" s="18"/>
      <c r="O234" t="s">
        <v>154</v>
      </c>
      <c r="P234" t="s">
        <v>303</v>
      </c>
    </row>
    <row r="235" spans="3:16">
      <c r="C235" s="12" t="s">
        <v>57</v>
      </c>
      <c r="D235" s="16">
        <v>0.47</v>
      </c>
      <c r="E235" s="14"/>
      <c r="F235" s="14" t="str">
        <f t="shared" si="76"/>
        <v>Hugh &amp; Ngaire</v>
      </c>
      <c r="G235" s="17">
        <f t="shared" si="77"/>
        <v>0.47</v>
      </c>
      <c r="H235" s="17" t="s">
        <v>363</v>
      </c>
      <c r="I235" s="17" t="s">
        <v>373</v>
      </c>
      <c r="J235" s="17" t="s">
        <v>363</v>
      </c>
      <c r="K235" s="17" t="s">
        <v>373</v>
      </c>
      <c r="L235" s="17"/>
      <c r="M235" s="18"/>
      <c r="O235" t="s">
        <v>53</v>
      </c>
      <c r="P235" t="s">
        <v>286</v>
      </c>
    </row>
    <row r="236" spans="3:16">
      <c r="C236" s="12" t="s">
        <v>46</v>
      </c>
      <c r="D236" s="16">
        <v>0.45200000000000001</v>
      </c>
      <c r="E236" s="14"/>
      <c r="F236" s="14" t="str">
        <f t="shared" si="76"/>
        <v>Carole &amp; Kirsten</v>
      </c>
      <c r="G236" s="17">
        <f t="shared" si="77"/>
        <v>0.45200000000000001</v>
      </c>
      <c r="H236" s="17" t="s">
        <v>355</v>
      </c>
      <c r="I236" s="17" t="s">
        <v>367</v>
      </c>
      <c r="J236" s="17" t="s">
        <v>355</v>
      </c>
      <c r="K236" s="17" t="s">
        <v>367</v>
      </c>
      <c r="L236" s="17"/>
      <c r="M236" s="18"/>
      <c r="O236" t="s">
        <v>121</v>
      </c>
      <c r="P236" t="s">
        <v>286</v>
      </c>
    </row>
    <row r="237" spans="3:16">
      <c r="C237" s="12" t="s">
        <v>82</v>
      </c>
      <c r="D237" s="16">
        <v>0.41099999999999998</v>
      </c>
      <c r="E237" s="14"/>
      <c r="F237" s="14" t="str">
        <f t="shared" si="76"/>
        <v>Liz &amp; Richard M</v>
      </c>
      <c r="G237" s="17">
        <f t="shared" si="77"/>
        <v>0.41099999999999998</v>
      </c>
      <c r="H237" s="17" t="s">
        <v>369</v>
      </c>
      <c r="I237" s="17" t="s">
        <v>394</v>
      </c>
      <c r="J237" s="17" t="s">
        <v>369</v>
      </c>
      <c r="K237" s="17" t="s">
        <v>394</v>
      </c>
      <c r="L237" s="17"/>
      <c r="M237" s="18"/>
      <c r="O237" t="s">
        <v>203</v>
      </c>
      <c r="P237" t="s">
        <v>286</v>
      </c>
    </row>
    <row r="238" spans="3:16">
      <c r="C238" s="12" t="s">
        <v>50</v>
      </c>
      <c r="D238" s="16">
        <v>0.40500000000000003</v>
      </c>
      <c r="E238" s="14"/>
      <c r="F238" s="14" t="str">
        <f t="shared" si="76"/>
        <v>Bob &amp; Philip</v>
      </c>
      <c r="G238" s="17">
        <f t="shared" si="77"/>
        <v>0.40500000000000003</v>
      </c>
      <c r="H238" s="17" t="s">
        <v>354</v>
      </c>
      <c r="I238" s="17" t="s">
        <v>374</v>
      </c>
      <c r="J238" s="17" t="s">
        <v>354</v>
      </c>
      <c r="K238" s="17" t="s">
        <v>374</v>
      </c>
      <c r="L238" s="17"/>
      <c r="M238" s="18"/>
      <c r="O238" t="s">
        <v>219</v>
      </c>
      <c r="P238" t="s">
        <v>293</v>
      </c>
    </row>
    <row r="239" spans="3:16">
      <c r="C239" s="12"/>
      <c r="D239" s="13"/>
      <c r="E239" s="14"/>
      <c r="F239" s="14"/>
      <c r="G239" s="14"/>
      <c r="H239" s="14"/>
      <c r="I239" s="14"/>
      <c r="J239" s="14"/>
      <c r="K239" s="14"/>
      <c r="L239" s="14"/>
      <c r="M239" s="15"/>
      <c r="O239" t="s">
        <v>176</v>
      </c>
      <c r="P239" t="s">
        <v>292</v>
      </c>
    </row>
    <row r="240" spans="3:16">
      <c r="C240" s="12" t="s">
        <v>5</v>
      </c>
      <c r="D240" s="13"/>
      <c r="E240" s="14"/>
      <c r="F240" s="14"/>
      <c r="G240" s="14"/>
      <c r="H240" s="14"/>
      <c r="I240" s="14"/>
      <c r="J240" s="14"/>
      <c r="K240" s="14"/>
      <c r="L240" s="14"/>
      <c r="M240" s="15"/>
    </row>
    <row r="241" spans="3:13">
      <c r="C241" s="12" t="s">
        <v>49</v>
      </c>
      <c r="D241" s="16">
        <v>0.64600000000000002</v>
      </c>
      <c r="E241" s="14"/>
      <c r="F241" s="14" t="str">
        <f t="shared" ref="F241:F248" si="78">VLOOKUP(C241,$O$3:$P$239,2,FALSE)</f>
        <v>John &amp; Phil O</v>
      </c>
      <c r="G241" s="17">
        <f t="shared" ref="G241:G247" si="79">D241</f>
        <v>0.64600000000000002</v>
      </c>
      <c r="H241" s="17" t="s">
        <v>364</v>
      </c>
      <c r="I241" s="17" t="s">
        <v>381</v>
      </c>
      <c r="J241" s="17" t="s">
        <v>364</v>
      </c>
      <c r="K241" s="17" t="s">
        <v>381</v>
      </c>
      <c r="L241" s="17"/>
      <c r="M241" s="18"/>
    </row>
    <row r="242" spans="3:13">
      <c r="C242" s="12" t="s">
        <v>83</v>
      </c>
      <c r="D242" s="16">
        <v>0.61499999999999999</v>
      </c>
      <c r="E242" s="14"/>
      <c r="F242" s="14" t="str">
        <f t="shared" si="78"/>
        <v>Jonathan &amp; Murray</v>
      </c>
      <c r="G242" s="17">
        <f t="shared" si="79"/>
        <v>0.61499999999999999</v>
      </c>
      <c r="H242" s="17" t="s">
        <v>365</v>
      </c>
      <c r="I242" s="17" t="s">
        <v>372</v>
      </c>
      <c r="J242" s="17" t="s">
        <v>365</v>
      </c>
      <c r="K242" s="17" t="s">
        <v>372</v>
      </c>
      <c r="L242" s="17"/>
      <c r="M242" s="18"/>
    </row>
    <row r="243" spans="3:13">
      <c r="C243" s="12" t="s">
        <v>52</v>
      </c>
      <c r="D243" s="16">
        <v>0.505</v>
      </c>
      <c r="E243" s="14"/>
      <c r="F243" s="14" t="str">
        <f t="shared" si="78"/>
        <v>Avril &amp; Rex</v>
      </c>
      <c r="G243" s="17">
        <f t="shared" si="79"/>
        <v>0.505</v>
      </c>
      <c r="H243" s="17" t="s">
        <v>347</v>
      </c>
      <c r="I243" s="17" t="s">
        <v>375</v>
      </c>
      <c r="J243" s="17" t="s">
        <v>347</v>
      </c>
      <c r="K243" s="17" t="s">
        <v>375</v>
      </c>
      <c r="L243" s="17"/>
      <c r="M243" s="18"/>
    </row>
    <row r="244" spans="3:13">
      <c r="C244" s="12" t="s">
        <v>74</v>
      </c>
      <c r="D244" s="16">
        <v>0.5</v>
      </c>
      <c r="E244" s="14"/>
      <c r="F244" s="14" t="str">
        <f t="shared" si="78"/>
        <v>Bill &amp; Evan</v>
      </c>
      <c r="G244" s="17">
        <f t="shared" si="79"/>
        <v>0.5</v>
      </c>
      <c r="H244" s="17" t="s">
        <v>353</v>
      </c>
      <c r="I244" s="17" t="s">
        <v>360</v>
      </c>
      <c r="J244" s="17" t="s">
        <v>353</v>
      </c>
      <c r="K244" s="17" t="s">
        <v>360</v>
      </c>
      <c r="L244" s="17"/>
      <c r="M244" s="18"/>
    </row>
    <row r="245" spans="3:13">
      <c r="C245" s="12" t="s">
        <v>69</v>
      </c>
      <c r="D245" s="16">
        <v>0.495</v>
      </c>
      <c r="E245" s="14"/>
      <c r="F245" s="14" t="str">
        <f t="shared" si="78"/>
        <v>Beryl &amp; Betty</v>
      </c>
      <c r="G245" s="17">
        <f t="shared" si="79"/>
        <v>0.495</v>
      </c>
      <c r="H245" s="17" t="s">
        <v>351</v>
      </c>
      <c r="I245" s="17" t="s">
        <v>352</v>
      </c>
      <c r="J245" s="17" t="s">
        <v>351</v>
      </c>
      <c r="K245" s="17" t="s">
        <v>352</v>
      </c>
      <c r="L245" s="17"/>
      <c r="M245" s="18"/>
    </row>
    <row r="246" spans="3:13">
      <c r="C246" s="12" t="s">
        <v>48</v>
      </c>
      <c r="D246" s="16">
        <v>0.438</v>
      </c>
      <c r="E246" s="14"/>
      <c r="F246" s="14" t="str">
        <f t="shared" si="78"/>
        <v>Joy &amp; Rosemary</v>
      </c>
      <c r="G246" s="17">
        <f t="shared" si="79"/>
        <v>0.438</v>
      </c>
      <c r="H246" s="17" t="s">
        <v>366</v>
      </c>
      <c r="I246" s="17" t="s">
        <v>376</v>
      </c>
      <c r="J246" s="17" t="s">
        <v>366</v>
      </c>
      <c r="K246" s="17" t="s">
        <v>376</v>
      </c>
      <c r="L246" s="17"/>
      <c r="M246" s="18"/>
    </row>
    <row r="247" spans="3:13">
      <c r="C247" s="12" t="s">
        <v>53</v>
      </c>
      <c r="D247" s="16">
        <v>0.30199999999999999</v>
      </c>
      <c r="E247" s="14"/>
      <c r="F247" s="14" t="str">
        <f t="shared" si="78"/>
        <v>Mary-Jean &amp; Tom</v>
      </c>
      <c r="G247" s="17">
        <f t="shared" si="79"/>
        <v>0.30199999999999999</v>
      </c>
      <c r="H247" s="17" t="s">
        <v>371</v>
      </c>
      <c r="I247" s="17" t="s">
        <v>377</v>
      </c>
      <c r="J247" s="17" t="s">
        <v>371</v>
      </c>
      <c r="K247" s="17" t="s">
        <v>377</v>
      </c>
      <c r="L247" s="17"/>
      <c r="M247" s="18"/>
    </row>
    <row r="248" spans="3:13">
      <c r="C248" s="12" t="s">
        <v>54</v>
      </c>
      <c r="D248" s="16">
        <v>0</v>
      </c>
      <c r="E248" s="14"/>
      <c r="F248" s="14" t="str">
        <f t="shared" si="78"/>
        <v>PHANTOM</v>
      </c>
      <c r="G248" s="17" t="str">
        <f t="shared" ref="G248" si="80">IF(D248=0,"",D248)</f>
        <v/>
      </c>
      <c r="H248" s="17" t="s">
        <v>54</v>
      </c>
      <c r="I248" s="17"/>
      <c r="J248" s="17" t="s">
        <v>54</v>
      </c>
      <c r="K248" s="17"/>
      <c r="L248" s="17"/>
      <c r="M248" s="18"/>
    </row>
    <row r="249" spans="3:13">
      <c r="C249" s="12"/>
      <c r="D249" s="13"/>
      <c r="E249" s="14"/>
      <c r="F249" s="14"/>
      <c r="G249" s="14"/>
      <c r="H249" s="14"/>
      <c r="I249" s="14"/>
      <c r="J249" s="14"/>
      <c r="K249" s="14"/>
      <c r="L249" s="14"/>
      <c r="M249" s="15"/>
    </row>
    <row r="250" spans="3:13">
      <c r="C250" s="12" t="s">
        <v>10</v>
      </c>
      <c r="D250" s="13"/>
      <c r="E250" s="14"/>
      <c r="F250" s="14"/>
      <c r="G250" s="14"/>
      <c r="H250" s="14"/>
      <c r="I250" s="14"/>
      <c r="J250" s="14"/>
      <c r="K250" s="14"/>
      <c r="L250" s="14"/>
      <c r="M250" s="15"/>
    </row>
    <row r="251" spans="3:13">
      <c r="C251" s="12" t="s">
        <v>4</v>
      </c>
      <c r="D251" s="13"/>
      <c r="E251" s="14"/>
      <c r="F251" s="14"/>
      <c r="G251" s="14"/>
      <c r="H251" s="14"/>
      <c r="I251" s="14"/>
      <c r="J251" s="14"/>
      <c r="K251" s="14"/>
      <c r="L251" s="14"/>
      <c r="M251" s="15"/>
    </row>
    <row r="252" spans="3:13">
      <c r="C252" s="12" t="s">
        <v>84</v>
      </c>
      <c r="D252" s="16">
        <v>0.58299999999999996</v>
      </c>
      <c r="E252" s="14"/>
      <c r="F252" s="14" t="str">
        <f t="shared" ref="F252:F258" si="81">VLOOKUP(C252,$O$3:$P$239,2,FALSE)</f>
        <v>Bernard &amp; Betty</v>
      </c>
      <c r="G252" s="17">
        <f t="shared" ref="G252:G258" si="82">D252</f>
        <v>0.58299999999999996</v>
      </c>
      <c r="H252" s="17" t="s">
        <v>349</v>
      </c>
      <c r="I252" s="17" t="s">
        <v>352</v>
      </c>
      <c r="J252" s="17" t="s">
        <v>349</v>
      </c>
      <c r="K252" s="17" t="s">
        <v>352</v>
      </c>
      <c r="L252" s="17"/>
      <c r="M252" s="18"/>
    </row>
    <row r="253" spans="3:13">
      <c r="C253" s="12" t="s">
        <v>46</v>
      </c>
      <c r="D253" s="16">
        <v>0.55100000000000005</v>
      </c>
      <c r="E253" s="14"/>
      <c r="F253" s="14" t="str">
        <f t="shared" si="81"/>
        <v>Carole &amp; Kirsten</v>
      </c>
      <c r="G253" s="17">
        <f t="shared" si="82"/>
        <v>0.55100000000000005</v>
      </c>
      <c r="H253" s="17" t="s">
        <v>355</v>
      </c>
      <c r="I253" s="17" t="s">
        <v>367</v>
      </c>
      <c r="J253" s="17" t="s">
        <v>355</v>
      </c>
      <c r="K253" s="17" t="s">
        <v>367</v>
      </c>
      <c r="L253" s="17"/>
      <c r="M253" s="18"/>
    </row>
    <row r="254" spans="3:13">
      <c r="C254" s="12" t="s">
        <v>43</v>
      </c>
      <c r="D254" s="16">
        <v>0.53700000000000003</v>
      </c>
      <c r="E254" s="14"/>
      <c r="F254" s="14" t="str">
        <f t="shared" si="81"/>
        <v>Bea &amp; Carolyn</v>
      </c>
      <c r="G254" s="17">
        <f t="shared" si="82"/>
        <v>0.53700000000000003</v>
      </c>
      <c r="H254" s="17" t="s">
        <v>348</v>
      </c>
      <c r="I254" s="17" t="s">
        <v>356</v>
      </c>
      <c r="J254" s="17" t="s">
        <v>348</v>
      </c>
      <c r="K254" s="17" t="s">
        <v>356</v>
      </c>
      <c r="L254" s="17"/>
      <c r="M254" s="18"/>
    </row>
    <row r="255" spans="3:13">
      <c r="C255" s="12" t="s">
        <v>51</v>
      </c>
      <c r="D255" s="16">
        <v>0.505</v>
      </c>
      <c r="E255" s="14"/>
      <c r="F255" s="14" t="str">
        <f t="shared" si="81"/>
        <v>Jonathan &amp; Murray</v>
      </c>
      <c r="G255" s="17">
        <f t="shared" si="82"/>
        <v>0.505</v>
      </c>
      <c r="H255" s="17" t="s">
        <v>365</v>
      </c>
      <c r="I255" s="17" t="s">
        <v>372</v>
      </c>
      <c r="J255" s="17" t="s">
        <v>365</v>
      </c>
      <c r="K255" s="17" t="s">
        <v>372</v>
      </c>
      <c r="L255" s="17"/>
      <c r="M255" s="18"/>
    </row>
    <row r="256" spans="3:13">
      <c r="C256" s="12" t="s">
        <v>50</v>
      </c>
      <c r="D256" s="16">
        <v>0.495</v>
      </c>
      <c r="E256" s="14"/>
      <c r="F256" s="14" t="str">
        <f t="shared" si="81"/>
        <v>Bob &amp; Philip</v>
      </c>
      <c r="G256" s="17">
        <f t="shared" si="82"/>
        <v>0.495</v>
      </c>
      <c r="H256" s="17" t="s">
        <v>354</v>
      </c>
      <c r="I256" s="17" t="s">
        <v>374</v>
      </c>
      <c r="J256" s="17" t="s">
        <v>354</v>
      </c>
      <c r="K256" s="17" t="s">
        <v>374</v>
      </c>
      <c r="L256" s="17"/>
      <c r="M256" s="18"/>
    </row>
    <row r="257" spans="3:13">
      <c r="C257" s="12" t="s">
        <v>57</v>
      </c>
      <c r="D257" s="16">
        <v>0.46800000000000003</v>
      </c>
      <c r="E257" s="14"/>
      <c r="F257" s="14" t="str">
        <f t="shared" si="81"/>
        <v>Hugh &amp; Ngaire</v>
      </c>
      <c r="G257" s="17">
        <f t="shared" si="82"/>
        <v>0.46800000000000003</v>
      </c>
      <c r="H257" s="17" t="s">
        <v>363</v>
      </c>
      <c r="I257" s="17" t="s">
        <v>373</v>
      </c>
      <c r="J257" s="17" t="s">
        <v>363</v>
      </c>
      <c r="K257" s="17" t="s">
        <v>373</v>
      </c>
      <c r="L257" s="17"/>
      <c r="M257" s="18"/>
    </row>
    <row r="258" spans="3:13">
      <c r="C258" s="12" t="s">
        <v>85</v>
      </c>
      <c r="D258" s="16">
        <v>0.36099999999999999</v>
      </c>
      <c r="E258" s="14"/>
      <c r="F258" s="14" t="str">
        <f t="shared" si="81"/>
        <v>Eugene &amp; Richard M</v>
      </c>
      <c r="G258" s="17">
        <f t="shared" si="82"/>
        <v>0.36099999999999999</v>
      </c>
      <c r="H258" s="17" t="s">
        <v>359</v>
      </c>
      <c r="I258" s="17" t="s">
        <v>394</v>
      </c>
      <c r="J258" s="17" t="s">
        <v>359</v>
      </c>
      <c r="K258" s="17" t="s">
        <v>394</v>
      </c>
      <c r="L258" s="17"/>
      <c r="M258" s="18"/>
    </row>
    <row r="259" spans="3:13">
      <c r="C259" s="12"/>
      <c r="D259" s="13"/>
      <c r="E259" s="14"/>
      <c r="F259" s="14"/>
      <c r="G259" s="14"/>
      <c r="H259" s="14"/>
      <c r="I259" s="14"/>
      <c r="J259" s="14"/>
      <c r="K259" s="14"/>
      <c r="L259" s="14"/>
      <c r="M259" s="15"/>
    </row>
    <row r="260" spans="3:13">
      <c r="C260" s="12" t="s">
        <v>5</v>
      </c>
      <c r="D260" s="13"/>
      <c r="E260" s="14"/>
      <c r="F260" s="14"/>
      <c r="G260" s="14"/>
      <c r="H260" s="14"/>
      <c r="I260" s="14"/>
      <c r="J260" s="14"/>
      <c r="K260" s="14"/>
      <c r="L260" s="14"/>
      <c r="M260" s="15"/>
    </row>
    <row r="261" spans="3:13">
      <c r="C261" s="12" t="s">
        <v>49</v>
      </c>
      <c r="D261" s="16">
        <v>0.625</v>
      </c>
      <c r="E261" s="14"/>
      <c r="F261" s="14" t="str">
        <f t="shared" ref="F261:F267" si="83">VLOOKUP(C261,$O$3:$P$239,2,FALSE)</f>
        <v>John &amp; Phil O</v>
      </c>
      <c r="G261" s="17">
        <f t="shared" ref="G261:G267" si="84">D261</f>
        <v>0.625</v>
      </c>
      <c r="H261" s="17" t="s">
        <v>364</v>
      </c>
      <c r="I261" s="17" t="s">
        <v>381</v>
      </c>
      <c r="J261" s="17" t="s">
        <v>364</v>
      </c>
      <c r="K261" s="17" t="s">
        <v>381</v>
      </c>
      <c r="L261" s="17"/>
      <c r="M261" s="18"/>
    </row>
    <row r="262" spans="3:13">
      <c r="C262" s="12" t="s">
        <v>86</v>
      </c>
      <c r="D262" s="16">
        <v>0.61099999999999999</v>
      </c>
      <c r="E262" s="14"/>
      <c r="F262" s="14" t="str">
        <f t="shared" si="83"/>
        <v>Graham &amp; Leonie</v>
      </c>
      <c r="G262" s="17">
        <f t="shared" si="84"/>
        <v>0.61099999999999999</v>
      </c>
      <c r="H262" s="17" t="s">
        <v>361</v>
      </c>
      <c r="I262" s="17" t="s">
        <v>368</v>
      </c>
      <c r="J262" s="17" t="s">
        <v>361</v>
      </c>
      <c r="K262" s="17" t="s">
        <v>368</v>
      </c>
      <c r="L262" s="17"/>
      <c r="M262" s="18"/>
    </row>
    <row r="263" spans="3:13">
      <c r="C263" s="12" t="s">
        <v>55</v>
      </c>
      <c r="D263" s="16">
        <v>0.55600000000000005</v>
      </c>
      <c r="E263" s="14"/>
      <c r="F263" s="14" t="str">
        <f t="shared" si="83"/>
        <v>Carol C &amp; Richard S</v>
      </c>
      <c r="G263" s="17">
        <f t="shared" si="84"/>
        <v>0.55600000000000005</v>
      </c>
      <c r="H263" s="17" t="s">
        <v>395</v>
      </c>
      <c r="I263" s="17" t="s">
        <v>380</v>
      </c>
      <c r="J263" s="17" t="s">
        <v>395</v>
      </c>
      <c r="K263" s="17" t="s">
        <v>380</v>
      </c>
      <c r="L263" s="17"/>
      <c r="M263" s="18"/>
    </row>
    <row r="264" spans="3:13">
      <c r="C264" s="12" t="s">
        <v>48</v>
      </c>
      <c r="D264" s="16">
        <v>0.52300000000000002</v>
      </c>
      <c r="E264" s="14"/>
      <c r="F264" s="14" t="str">
        <f t="shared" si="83"/>
        <v>Joy &amp; Rosemary</v>
      </c>
      <c r="G264" s="17">
        <f t="shared" si="84"/>
        <v>0.52300000000000002</v>
      </c>
      <c r="H264" s="17" t="s">
        <v>366</v>
      </c>
      <c r="I264" s="17" t="s">
        <v>376</v>
      </c>
      <c r="J264" s="17" t="s">
        <v>366</v>
      </c>
      <c r="K264" s="17" t="s">
        <v>376</v>
      </c>
      <c r="L264" s="17"/>
      <c r="M264" s="18"/>
    </row>
    <row r="265" spans="3:13">
      <c r="C265" s="12" t="s">
        <v>87</v>
      </c>
      <c r="D265" s="16">
        <v>0.435</v>
      </c>
      <c r="E265" s="14"/>
      <c r="F265" s="14" t="str">
        <f t="shared" si="83"/>
        <v>Dale &amp; Grant</v>
      </c>
      <c r="G265" s="17">
        <f t="shared" si="84"/>
        <v>0.435</v>
      </c>
      <c r="H265" s="17" t="s">
        <v>358</v>
      </c>
      <c r="I265" s="17" t="s">
        <v>362</v>
      </c>
      <c r="J265" s="17" t="s">
        <v>358</v>
      </c>
      <c r="K265" s="17" t="s">
        <v>362</v>
      </c>
      <c r="L265" s="17"/>
      <c r="M265" s="18"/>
    </row>
    <row r="266" spans="3:13">
      <c r="C266" s="12" t="s">
        <v>88</v>
      </c>
      <c r="D266" s="16">
        <v>0.39800000000000002</v>
      </c>
      <c r="E266" s="14"/>
      <c r="F266" s="14" t="str">
        <f t="shared" si="83"/>
        <v>Alistair &amp; Bill</v>
      </c>
      <c r="G266" s="17">
        <f t="shared" si="84"/>
        <v>0.39800000000000002</v>
      </c>
      <c r="H266" s="17" t="s">
        <v>389</v>
      </c>
      <c r="I266" s="17" t="s">
        <v>353</v>
      </c>
      <c r="J266" s="17" t="s">
        <v>389</v>
      </c>
      <c r="K266" s="17" t="s">
        <v>353</v>
      </c>
      <c r="L266" s="17"/>
      <c r="M266" s="18"/>
    </row>
    <row r="267" spans="3:13">
      <c r="C267" s="12" t="s">
        <v>89</v>
      </c>
      <c r="D267" s="16">
        <v>0.35199999999999998</v>
      </c>
      <c r="E267" s="14"/>
      <c r="F267" s="14" t="str">
        <f t="shared" si="83"/>
        <v>Beryl &amp; Colin</v>
      </c>
      <c r="G267" s="17">
        <f t="shared" si="84"/>
        <v>0.35199999999999998</v>
      </c>
      <c r="H267" s="17" t="s">
        <v>351</v>
      </c>
      <c r="I267" s="17" t="s">
        <v>357</v>
      </c>
      <c r="J267" s="17" t="s">
        <v>351</v>
      </c>
      <c r="K267" s="17" t="s">
        <v>357</v>
      </c>
      <c r="L267" s="17"/>
      <c r="M267" s="18"/>
    </row>
    <row r="268" spans="3:13">
      <c r="C268" s="12"/>
      <c r="D268" s="13"/>
      <c r="E268" s="14"/>
      <c r="F268" s="14"/>
      <c r="G268" s="14"/>
      <c r="H268" s="14"/>
      <c r="I268" s="14"/>
      <c r="J268" s="14"/>
      <c r="K268" s="14"/>
      <c r="L268" s="14"/>
      <c r="M268" s="15"/>
    </row>
    <row r="269" spans="3:13">
      <c r="C269" s="12" t="s">
        <v>11</v>
      </c>
      <c r="D269" s="13"/>
      <c r="E269" s="14"/>
      <c r="F269" s="14"/>
      <c r="G269" s="14"/>
      <c r="H269" s="14"/>
      <c r="I269" s="14"/>
      <c r="J269" s="14"/>
      <c r="K269" s="14"/>
      <c r="L269" s="14"/>
      <c r="M269" s="15"/>
    </row>
    <row r="270" spans="3:13">
      <c r="C270" s="12" t="s">
        <v>4</v>
      </c>
      <c r="D270" s="13"/>
      <c r="E270" s="14"/>
      <c r="F270" s="14"/>
      <c r="G270" s="14"/>
      <c r="H270" s="14"/>
      <c r="I270" s="14"/>
      <c r="J270" s="14"/>
      <c r="K270" s="14"/>
      <c r="L270" s="14"/>
      <c r="M270" s="15"/>
    </row>
    <row r="271" spans="3:13">
      <c r="C271" s="12" t="s">
        <v>90</v>
      </c>
      <c r="D271" s="16">
        <v>0.68799999999999994</v>
      </c>
      <c r="E271" s="14"/>
      <c r="F271" s="14" t="str">
        <f t="shared" ref="F271:F276" si="85">VLOOKUP(C271,$O$3:$P$239,2,FALSE)</f>
        <v>Betty &amp; Phil O</v>
      </c>
      <c r="G271" s="17">
        <f t="shared" ref="G271:G276" si="86">D271</f>
        <v>0.68799999999999994</v>
      </c>
      <c r="H271" s="17" t="s">
        <v>352</v>
      </c>
      <c r="I271" s="17" t="s">
        <v>381</v>
      </c>
      <c r="L271" s="17" t="s">
        <v>352</v>
      </c>
      <c r="M271" s="18" t="s">
        <v>381</v>
      </c>
    </row>
    <row r="272" spans="3:13">
      <c r="C272" s="12" t="s">
        <v>91</v>
      </c>
      <c r="D272" s="16">
        <v>0.51300000000000001</v>
      </c>
      <c r="E272" s="14"/>
      <c r="F272" s="14" t="str">
        <f t="shared" si="85"/>
        <v>Ann &amp; Carole</v>
      </c>
      <c r="G272" s="17">
        <f t="shared" si="86"/>
        <v>0.51300000000000001</v>
      </c>
      <c r="H272" s="17" t="s">
        <v>388</v>
      </c>
      <c r="I272" s="17" t="s">
        <v>355</v>
      </c>
      <c r="L272" s="17" t="s">
        <v>388</v>
      </c>
      <c r="M272" s="18" t="s">
        <v>355</v>
      </c>
    </row>
    <row r="273" spans="3:13">
      <c r="C273" s="12" t="s">
        <v>92</v>
      </c>
      <c r="D273" s="16">
        <v>0.50600000000000001</v>
      </c>
      <c r="E273" s="14"/>
      <c r="F273" s="14" t="str">
        <f t="shared" si="85"/>
        <v>Graham &amp; Philip</v>
      </c>
      <c r="G273" s="17">
        <f t="shared" si="86"/>
        <v>0.50600000000000001</v>
      </c>
      <c r="H273" s="17" t="s">
        <v>361</v>
      </c>
      <c r="I273" s="17" t="s">
        <v>374</v>
      </c>
      <c r="L273" s="17" t="s">
        <v>361</v>
      </c>
      <c r="M273" s="18" t="s">
        <v>374</v>
      </c>
    </row>
    <row r="274" spans="3:13">
      <c r="C274" s="12" t="s">
        <v>93</v>
      </c>
      <c r="D274" s="16">
        <v>0.46899999999999997</v>
      </c>
      <c r="E274" s="14"/>
      <c r="F274" s="14" t="str">
        <f t="shared" si="85"/>
        <v>Kirsten &amp; Rosemary</v>
      </c>
      <c r="G274" s="17">
        <f t="shared" si="86"/>
        <v>0.46899999999999997</v>
      </c>
      <c r="H274" s="17" t="s">
        <v>367</v>
      </c>
      <c r="I274" s="17" t="s">
        <v>376</v>
      </c>
      <c r="L274" s="17" t="s">
        <v>367</v>
      </c>
      <c r="M274" s="18" t="s">
        <v>376</v>
      </c>
    </row>
    <row r="275" spans="3:13">
      <c r="C275" s="12" t="s">
        <v>94</v>
      </c>
      <c r="D275" s="16">
        <v>0.43099999999999999</v>
      </c>
      <c r="E275" s="14"/>
      <c r="F275" s="14" t="str">
        <f t="shared" si="85"/>
        <v>Beryl &amp; Tom</v>
      </c>
      <c r="G275" s="17">
        <f t="shared" si="86"/>
        <v>0.43099999999999999</v>
      </c>
      <c r="H275" s="17" t="s">
        <v>351</v>
      </c>
      <c r="I275" s="17" t="s">
        <v>377</v>
      </c>
      <c r="L275" s="17" t="s">
        <v>351</v>
      </c>
      <c r="M275" s="18" t="s">
        <v>377</v>
      </c>
    </row>
    <row r="276" spans="3:13">
      <c r="C276" s="12" t="s">
        <v>95</v>
      </c>
      <c r="D276" s="16">
        <v>0.39400000000000002</v>
      </c>
      <c r="E276" s="14"/>
      <c r="F276" s="14" t="str">
        <f t="shared" si="85"/>
        <v>Liz &amp; Ngaire</v>
      </c>
      <c r="G276" s="17">
        <f t="shared" si="86"/>
        <v>0.39400000000000002</v>
      </c>
      <c r="H276" s="17" t="s">
        <v>369</v>
      </c>
      <c r="I276" s="17" t="s">
        <v>373</v>
      </c>
      <c r="L276" s="17" t="s">
        <v>369</v>
      </c>
      <c r="M276" s="18" t="s">
        <v>373</v>
      </c>
    </row>
    <row r="277" spans="3:13">
      <c r="C277" s="12"/>
      <c r="D277" s="13"/>
      <c r="E277" s="14"/>
      <c r="F277" s="14"/>
      <c r="G277" s="14"/>
      <c r="H277" s="14"/>
      <c r="I277" s="14"/>
      <c r="L277" s="14"/>
      <c r="M277" s="15"/>
    </row>
    <row r="278" spans="3:13">
      <c r="C278" s="12" t="s">
        <v>5</v>
      </c>
      <c r="D278" s="13"/>
      <c r="E278" s="14"/>
      <c r="F278" s="14"/>
      <c r="G278" s="14"/>
      <c r="H278" s="14"/>
      <c r="I278" s="14"/>
      <c r="L278" s="14"/>
      <c r="M278" s="15"/>
    </row>
    <row r="279" spans="3:13">
      <c r="C279" s="12" t="s">
        <v>96</v>
      </c>
      <c r="D279" s="16">
        <v>0.65</v>
      </c>
      <c r="E279" s="14"/>
      <c r="F279" s="14" t="str">
        <f t="shared" ref="F279:F284" si="87">VLOOKUP(C279,$O$3:$P$239,2,FALSE)</f>
        <v>John &amp; Richard M</v>
      </c>
      <c r="G279" s="17">
        <f t="shared" ref="G279:G284" si="88">D279</f>
        <v>0.65</v>
      </c>
      <c r="H279" s="17" t="s">
        <v>364</v>
      </c>
      <c r="I279" s="17" t="s">
        <v>394</v>
      </c>
      <c r="L279" s="17" t="s">
        <v>364</v>
      </c>
      <c r="M279" s="18" t="s">
        <v>394</v>
      </c>
    </row>
    <row r="280" spans="3:13">
      <c r="C280" s="12" t="s">
        <v>97</v>
      </c>
      <c r="D280" s="16">
        <v>0.56299999999999994</v>
      </c>
      <c r="E280" s="14"/>
      <c r="F280" s="14" t="str">
        <f t="shared" si="87"/>
        <v>Hugh &amp; Leonie</v>
      </c>
      <c r="G280" s="17">
        <f t="shared" si="88"/>
        <v>0.56299999999999994</v>
      </c>
      <c r="H280" s="17" t="s">
        <v>363</v>
      </c>
      <c r="I280" s="17" t="s">
        <v>368</v>
      </c>
      <c r="L280" s="17" t="s">
        <v>363</v>
      </c>
      <c r="M280" s="18" t="s">
        <v>368</v>
      </c>
    </row>
    <row r="281" spans="3:13">
      <c r="C281" s="12" t="s">
        <v>98</v>
      </c>
      <c r="D281" s="16">
        <v>0.54400000000000004</v>
      </c>
      <c r="E281" s="14"/>
      <c r="F281" s="14" t="str">
        <f t="shared" si="87"/>
        <v>Bernard &amp; Joy</v>
      </c>
      <c r="G281" s="17">
        <f t="shared" si="88"/>
        <v>0.54400000000000004</v>
      </c>
      <c r="H281" s="17" t="s">
        <v>349</v>
      </c>
      <c r="I281" s="17" t="s">
        <v>366</v>
      </c>
      <c r="L281" s="17" t="s">
        <v>349</v>
      </c>
      <c r="M281" s="18" t="s">
        <v>366</v>
      </c>
    </row>
    <row r="282" spans="3:13">
      <c r="C282" s="12" t="s">
        <v>56</v>
      </c>
      <c r="D282" s="16">
        <v>0.46899999999999997</v>
      </c>
      <c r="E282" s="14"/>
      <c r="F282" s="14" t="str">
        <f t="shared" si="87"/>
        <v>Carolyn &amp; Colin</v>
      </c>
      <c r="G282" s="17">
        <f t="shared" si="88"/>
        <v>0.46899999999999997</v>
      </c>
      <c r="H282" s="17" t="s">
        <v>356</v>
      </c>
      <c r="I282" s="17" t="s">
        <v>357</v>
      </c>
      <c r="L282" s="17" t="s">
        <v>356</v>
      </c>
      <c r="M282" s="18" t="s">
        <v>357</v>
      </c>
    </row>
    <row r="283" spans="3:13">
      <c r="C283" s="12" t="s">
        <v>99</v>
      </c>
      <c r="D283" s="16">
        <v>0.41899999999999998</v>
      </c>
      <c r="E283" s="14"/>
      <c r="F283" s="14" t="str">
        <f t="shared" si="87"/>
        <v>Bill &amp; Bob</v>
      </c>
      <c r="G283" s="17">
        <f t="shared" si="88"/>
        <v>0.41899999999999998</v>
      </c>
      <c r="H283" s="17" t="s">
        <v>353</v>
      </c>
      <c r="I283" s="17" t="s">
        <v>354</v>
      </c>
      <c r="L283" s="17" t="s">
        <v>353</v>
      </c>
      <c r="M283" s="18" t="s">
        <v>354</v>
      </c>
    </row>
    <row r="284" spans="3:13">
      <c r="C284" s="12" t="s">
        <v>100</v>
      </c>
      <c r="D284" s="16">
        <v>0.35599999999999998</v>
      </c>
      <c r="E284" s="14"/>
      <c r="F284" s="14" t="str">
        <f t="shared" si="87"/>
        <v>Bea &amp; Mary-Jean</v>
      </c>
      <c r="G284" s="17">
        <f t="shared" si="88"/>
        <v>0.35599999999999998</v>
      </c>
      <c r="H284" s="17" t="s">
        <v>348</v>
      </c>
      <c r="I284" s="17" t="s">
        <v>371</v>
      </c>
      <c r="L284" s="17" t="s">
        <v>348</v>
      </c>
      <c r="M284" s="18" t="s">
        <v>371</v>
      </c>
    </row>
    <row r="285" spans="3:13">
      <c r="C285" s="12"/>
      <c r="D285" s="13"/>
      <c r="E285" s="14"/>
      <c r="F285" s="14"/>
      <c r="G285" s="14"/>
      <c r="H285" s="14"/>
      <c r="I285" s="14"/>
      <c r="J285" s="14"/>
      <c r="K285" s="14"/>
      <c r="L285" s="14"/>
      <c r="M285" s="15"/>
    </row>
    <row r="286" spans="3:13">
      <c r="C286" s="12" t="s">
        <v>12</v>
      </c>
      <c r="D286" s="13"/>
      <c r="E286" s="14"/>
      <c r="F286" s="14"/>
      <c r="G286" s="14"/>
      <c r="H286" s="14"/>
      <c r="I286" s="14"/>
      <c r="J286" s="14"/>
      <c r="K286" s="14"/>
      <c r="L286" s="14"/>
      <c r="M286" s="15"/>
    </row>
    <row r="287" spans="3:13">
      <c r="C287" s="12" t="s">
        <v>4</v>
      </c>
      <c r="D287" s="13"/>
      <c r="E287" s="14"/>
      <c r="F287" s="14"/>
      <c r="G287" s="14"/>
      <c r="H287" s="14"/>
      <c r="I287" s="14"/>
      <c r="J287" s="14"/>
      <c r="K287" s="14"/>
      <c r="L287" s="14"/>
      <c r="M287" s="15"/>
    </row>
    <row r="288" spans="3:13">
      <c r="C288" s="12" t="s">
        <v>50</v>
      </c>
      <c r="D288" s="16">
        <v>0.55600000000000005</v>
      </c>
      <c r="E288" s="14"/>
      <c r="F288" s="14" t="str">
        <f t="shared" ref="F288:F293" si="89">VLOOKUP(C288,$O$3:$P$239,2,FALSE)</f>
        <v>Bob &amp; Philip</v>
      </c>
      <c r="G288" s="17">
        <f t="shared" ref="G288:G293" si="90">D288</f>
        <v>0.55600000000000005</v>
      </c>
      <c r="H288" s="17" t="s">
        <v>354</v>
      </c>
      <c r="I288" s="17" t="s">
        <v>374</v>
      </c>
      <c r="J288" s="17" t="s">
        <v>354</v>
      </c>
      <c r="K288" s="17" t="s">
        <v>374</v>
      </c>
      <c r="L288" s="17"/>
      <c r="M288" s="18"/>
    </row>
    <row r="289" spans="3:13">
      <c r="C289" s="12" t="s">
        <v>76</v>
      </c>
      <c r="D289" s="16">
        <v>0.53100000000000003</v>
      </c>
      <c r="E289" s="14"/>
      <c r="F289" s="14" t="str">
        <f t="shared" si="89"/>
        <v>Carole &amp; Kirsten</v>
      </c>
      <c r="G289" s="17">
        <f t="shared" si="90"/>
        <v>0.53100000000000003</v>
      </c>
      <c r="H289" s="17" t="s">
        <v>355</v>
      </c>
      <c r="I289" s="17" t="s">
        <v>367</v>
      </c>
      <c r="J289" s="17" t="s">
        <v>355</v>
      </c>
      <c r="K289" s="17" t="s">
        <v>367</v>
      </c>
      <c r="L289" s="17"/>
      <c r="M289" s="18"/>
    </row>
    <row r="290" spans="3:13">
      <c r="C290" s="12" t="s">
        <v>77</v>
      </c>
      <c r="D290" s="16">
        <v>0.5</v>
      </c>
      <c r="E290" s="14"/>
      <c r="F290" s="14" t="str">
        <f t="shared" si="89"/>
        <v>Colin &amp; Grant</v>
      </c>
      <c r="G290" s="17">
        <f t="shared" si="90"/>
        <v>0.5</v>
      </c>
      <c r="H290" s="17" t="s">
        <v>357</v>
      </c>
      <c r="I290" s="17" t="s">
        <v>362</v>
      </c>
      <c r="J290" s="17" t="s">
        <v>357</v>
      </c>
      <c r="K290" s="17" t="s">
        <v>362</v>
      </c>
      <c r="L290" s="17"/>
      <c r="M290" s="18"/>
    </row>
    <row r="291" spans="3:13">
      <c r="C291" s="12" t="s">
        <v>128</v>
      </c>
      <c r="D291" s="16">
        <v>0.48099999999999998</v>
      </c>
      <c r="E291" s="14"/>
      <c r="F291" s="14" t="str">
        <f t="shared" si="89"/>
        <v>Eugene &amp; Evan</v>
      </c>
      <c r="G291" s="17">
        <f t="shared" si="90"/>
        <v>0.48099999999999998</v>
      </c>
      <c r="H291" s="17" t="s">
        <v>359</v>
      </c>
      <c r="I291" s="17" t="s">
        <v>360</v>
      </c>
      <c r="J291" s="17" t="s">
        <v>359</v>
      </c>
      <c r="K291" s="17" t="s">
        <v>360</v>
      </c>
      <c r="L291" s="17"/>
      <c r="M291" s="18"/>
    </row>
    <row r="292" spans="3:13">
      <c r="C292" s="12" t="s">
        <v>84</v>
      </c>
      <c r="D292" s="16">
        <v>0.47499999999999998</v>
      </c>
      <c r="E292" s="14"/>
      <c r="F292" s="14" t="str">
        <f t="shared" si="89"/>
        <v>Bernard &amp; Betty</v>
      </c>
      <c r="G292" s="17">
        <f t="shared" si="90"/>
        <v>0.47499999999999998</v>
      </c>
      <c r="H292" s="17" t="s">
        <v>349</v>
      </c>
      <c r="I292" s="17" t="s">
        <v>352</v>
      </c>
      <c r="J292" s="17" t="s">
        <v>349</v>
      </c>
      <c r="K292" s="17" t="s">
        <v>352</v>
      </c>
      <c r="L292" s="17"/>
      <c r="M292" s="18"/>
    </row>
    <row r="293" spans="3:13">
      <c r="C293" s="12" t="s">
        <v>75</v>
      </c>
      <c r="D293" s="16">
        <v>0.45600000000000002</v>
      </c>
      <c r="E293" s="14"/>
      <c r="F293" s="14" t="str">
        <f t="shared" si="89"/>
        <v>Liz &amp; Richard M</v>
      </c>
      <c r="G293" s="17">
        <f t="shared" si="90"/>
        <v>0.45600000000000002</v>
      </c>
      <c r="H293" s="17" t="s">
        <v>369</v>
      </c>
      <c r="I293" s="17" t="s">
        <v>394</v>
      </c>
      <c r="J293" s="17" t="s">
        <v>369</v>
      </c>
      <c r="K293" s="17" t="s">
        <v>394</v>
      </c>
      <c r="L293" s="17"/>
      <c r="M293" s="18"/>
    </row>
    <row r="294" spans="3:13">
      <c r="C294" s="12"/>
      <c r="D294" s="13"/>
      <c r="E294" s="14"/>
      <c r="F294" s="14"/>
      <c r="G294" s="14"/>
      <c r="H294" s="14"/>
      <c r="I294" s="14"/>
      <c r="J294" s="14"/>
      <c r="K294" s="14"/>
      <c r="L294" s="14"/>
      <c r="M294" s="15"/>
    </row>
    <row r="295" spans="3:13">
      <c r="C295" s="12" t="s">
        <v>5</v>
      </c>
      <c r="D295" s="13"/>
      <c r="E295" s="14"/>
      <c r="F295" s="14"/>
      <c r="G295" s="14"/>
      <c r="H295" s="14"/>
      <c r="I295" s="14"/>
      <c r="J295" s="14"/>
      <c r="K295" s="14"/>
      <c r="L295" s="14"/>
      <c r="M295" s="15"/>
    </row>
    <row r="296" spans="3:13">
      <c r="C296" s="12" t="s">
        <v>150</v>
      </c>
      <c r="D296" s="16">
        <v>0.63100000000000001</v>
      </c>
      <c r="E296" s="14"/>
      <c r="F296" s="14" t="str">
        <f t="shared" ref="F296:F301" si="91">VLOOKUP(C296,$O$3:$P$239,2,FALSE)</f>
        <v>John &amp; Phil O</v>
      </c>
      <c r="G296" s="17">
        <f t="shared" ref="G296:G301" si="92">D296</f>
        <v>0.63100000000000001</v>
      </c>
      <c r="H296" s="17" t="s">
        <v>364</v>
      </c>
      <c r="I296" s="17" t="s">
        <v>381</v>
      </c>
      <c r="J296" s="17" t="s">
        <v>364</v>
      </c>
      <c r="K296" s="17" t="s">
        <v>381</v>
      </c>
      <c r="L296" s="17"/>
      <c r="M296" s="18"/>
    </row>
    <row r="297" spans="3:13">
      <c r="C297" s="12" t="s">
        <v>159</v>
      </c>
      <c r="D297" s="16">
        <v>0.61899999999999999</v>
      </c>
      <c r="E297" s="14"/>
      <c r="F297" s="14" t="str">
        <f t="shared" si="91"/>
        <v>Carolyn &amp; Graham</v>
      </c>
      <c r="G297" s="17">
        <f t="shared" si="92"/>
        <v>0.61899999999999999</v>
      </c>
      <c r="H297" s="17" t="s">
        <v>356</v>
      </c>
      <c r="I297" s="17" t="s">
        <v>361</v>
      </c>
      <c r="J297" s="17" t="s">
        <v>356</v>
      </c>
      <c r="K297" s="17" t="s">
        <v>361</v>
      </c>
      <c r="L297" s="17"/>
      <c r="M297" s="18"/>
    </row>
    <row r="298" spans="3:13">
      <c r="C298" s="12" t="s">
        <v>52</v>
      </c>
      <c r="D298" s="16">
        <v>0.54400000000000004</v>
      </c>
      <c r="E298" s="14"/>
      <c r="F298" s="14" t="str">
        <f t="shared" si="91"/>
        <v>Avril &amp; Rex</v>
      </c>
      <c r="G298" s="17">
        <f t="shared" si="92"/>
        <v>0.54400000000000004</v>
      </c>
      <c r="H298" s="17" t="s">
        <v>347</v>
      </c>
      <c r="I298" s="17" t="s">
        <v>375</v>
      </c>
      <c r="J298" s="17" t="s">
        <v>347</v>
      </c>
      <c r="K298" s="17" t="s">
        <v>375</v>
      </c>
      <c r="L298" s="17"/>
      <c r="M298" s="18"/>
    </row>
    <row r="299" spans="3:13">
      <c r="C299" s="12" t="s">
        <v>160</v>
      </c>
      <c r="D299" s="16">
        <v>0.48099999999999998</v>
      </c>
      <c r="E299" s="14"/>
      <c r="F299" s="14" t="str">
        <f t="shared" si="91"/>
        <v>Carol C &amp; Richard S</v>
      </c>
      <c r="G299" s="17">
        <f t="shared" si="92"/>
        <v>0.48099999999999998</v>
      </c>
      <c r="H299" s="17" t="s">
        <v>395</v>
      </c>
      <c r="I299" s="17" t="s">
        <v>380</v>
      </c>
      <c r="J299" s="17" t="s">
        <v>395</v>
      </c>
      <c r="K299" s="17" t="s">
        <v>380</v>
      </c>
      <c r="L299" s="17"/>
      <c r="M299" s="18"/>
    </row>
    <row r="300" spans="3:13">
      <c r="C300" s="12" t="s">
        <v>161</v>
      </c>
      <c r="D300" s="16">
        <v>0.4</v>
      </c>
      <c r="E300" s="14"/>
      <c r="F300" s="14" t="str">
        <f t="shared" si="91"/>
        <v>Beryl &amp; Rosemary</v>
      </c>
      <c r="G300" s="17">
        <f t="shared" si="92"/>
        <v>0.4</v>
      </c>
      <c r="H300" s="17" t="s">
        <v>351</v>
      </c>
      <c r="I300" s="17" t="s">
        <v>376</v>
      </c>
      <c r="J300" s="17" t="s">
        <v>351</v>
      </c>
      <c r="K300" s="17" t="s">
        <v>376</v>
      </c>
      <c r="L300" s="17"/>
      <c r="M300" s="18"/>
    </row>
    <row r="301" spans="3:13">
      <c r="C301" s="12" t="s">
        <v>53</v>
      </c>
      <c r="D301" s="16">
        <v>0.32500000000000001</v>
      </c>
      <c r="E301" s="14"/>
      <c r="F301" s="14" t="str">
        <f t="shared" si="91"/>
        <v>Mary-Jean &amp; Tom</v>
      </c>
      <c r="G301" s="17">
        <f t="shared" si="92"/>
        <v>0.32500000000000001</v>
      </c>
      <c r="H301" s="17" t="s">
        <v>371</v>
      </c>
      <c r="I301" s="17" t="s">
        <v>377</v>
      </c>
      <c r="J301" s="17" t="s">
        <v>371</v>
      </c>
      <c r="K301" s="17" t="s">
        <v>377</v>
      </c>
      <c r="L301" s="17"/>
      <c r="M301" s="18"/>
    </row>
    <row r="302" spans="3:13">
      <c r="C302" s="12"/>
      <c r="D302" s="13"/>
      <c r="E302" s="14"/>
      <c r="F302" s="14"/>
      <c r="G302" s="14"/>
      <c r="H302" s="14"/>
      <c r="I302" s="14"/>
      <c r="J302" s="14"/>
      <c r="K302" s="14"/>
      <c r="L302" s="14"/>
      <c r="M302" s="15"/>
    </row>
    <row r="303" spans="3:13">
      <c r="C303" s="12" t="s">
        <v>13</v>
      </c>
      <c r="D303" s="13"/>
      <c r="E303" s="14"/>
      <c r="F303" s="14"/>
      <c r="G303" s="14"/>
      <c r="H303" s="14"/>
      <c r="I303" s="14"/>
      <c r="J303" s="14"/>
      <c r="K303" s="14"/>
      <c r="L303" s="14"/>
      <c r="M303" s="15"/>
    </row>
    <row r="304" spans="3:13">
      <c r="C304" s="12" t="s">
        <v>4</v>
      </c>
      <c r="D304" s="13"/>
      <c r="E304" s="14"/>
      <c r="F304" s="14"/>
      <c r="G304" s="14"/>
      <c r="H304" s="14"/>
      <c r="I304" s="14"/>
      <c r="J304" s="14"/>
      <c r="K304" s="14"/>
      <c r="L304" s="14"/>
      <c r="M304" s="15"/>
    </row>
    <row r="305" spans="3:13">
      <c r="C305" s="12" t="s">
        <v>126</v>
      </c>
      <c r="D305" s="16">
        <v>0.58899999999999997</v>
      </c>
      <c r="E305" s="14"/>
      <c r="F305" s="14" t="str">
        <f t="shared" ref="F305:F310" si="93">VLOOKUP(C305,$O$3:$P$239,2,FALSE)</f>
        <v>Bernard &amp; Betty</v>
      </c>
      <c r="G305" s="17">
        <f t="shared" ref="G305:G310" si="94">D305</f>
        <v>0.58899999999999997</v>
      </c>
      <c r="H305" s="17" t="s">
        <v>349</v>
      </c>
      <c r="I305" s="17" t="s">
        <v>352</v>
      </c>
      <c r="J305" s="17" t="s">
        <v>349</v>
      </c>
      <c r="K305" s="17" t="s">
        <v>352</v>
      </c>
      <c r="L305" s="17"/>
      <c r="M305" s="18"/>
    </row>
    <row r="306" spans="3:13">
      <c r="C306" s="12" t="s">
        <v>131</v>
      </c>
      <c r="D306" s="16">
        <v>0.53600000000000003</v>
      </c>
      <c r="E306" s="14"/>
      <c r="F306" s="14" t="str">
        <f t="shared" si="93"/>
        <v>Karen &amp; Murray</v>
      </c>
      <c r="G306" s="17">
        <f t="shared" si="94"/>
        <v>0.53600000000000003</v>
      </c>
      <c r="H306" s="17" t="s">
        <v>390</v>
      </c>
      <c r="I306" s="17" t="s">
        <v>372</v>
      </c>
      <c r="J306" s="17" t="s">
        <v>390</v>
      </c>
      <c r="K306" s="17" t="s">
        <v>372</v>
      </c>
      <c r="L306" s="17"/>
      <c r="M306" s="18"/>
    </row>
    <row r="307" spans="3:13">
      <c r="C307" s="12" t="s">
        <v>50</v>
      </c>
      <c r="D307" s="16">
        <v>0.51</v>
      </c>
      <c r="E307" s="14"/>
      <c r="F307" s="14" t="str">
        <f t="shared" si="93"/>
        <v>Bob &amp; Philip</v>
      </c>
      <c r="G307" s="17">
        <f t="shared" si="94"/>
        <v>0.51</v>
      </c>
      <c r="H307" s="17" t="s">
        <v>354</v>
      </c>
      <c r="I307" s="17" t="s">
        <v>374</v>
      </c>
      <c r="J307" s="17" t="s">
        <v>354</v>
      </c>
      <c r="K307" s="17" t="s">
        <v>374</v>
      </c>
      <c r="L307" s="17"/>
      <c r="M307" s="18"/>
    </row>
    <row r="308" spans="3:13">
      <c r="C308" s="12" t="s">
        <v>41</v>
      </c>
      <c r="D308" s="16">
        <v>0.49099999999999999</v>
      </c>
      <c r="E308" s="14"/>
      <c r="F308" s="14" t="str">
        <f t="shared" si="93"/>
        <v>Carol C &amp; Richard S</v>
      </c>
      <c r="G308" s="17">
        <f t="shared" si="94"/>
        <v>0.49099999999999999</v>
      </c>
      <c r="H308" s="17" t="s">
        <v>395</v>
      </c>
      <c r="I308" s="17" t="s">
        <v>380</v>
      </c>
      <c r="J308" s="17" t="s">
        <v>395</v>
      </c>
      <c r="K308" s="17" t="s">
        <v>380</v>
      </c>
      <c r="L308" s="17"/>
      <c r="M308" s="18"/>
    </row>
    <row r="309" spans="3:13">
      <c r="C309" s="12" t="s">
        <v>155</v>
      </c>
      <c r="D309" s="16">
        <v>0.47299999999999998</v>
      </c>
      <c r="E309" s="14"/>
      <c r="F309" s="14" t="str">
        <f t="shared" si="93"/>
        <v>Bill &amp; Colin</v>
      </c>
      <c r="G309" s="17">
        <f t="shared" si="94"/>
        <v>0.47299999999999998</v>
      </c>
      <c r="H309" s="17" t="s">
        <v>353</v>
      </c>
      <c r="I309" s="17" t="s">
        <v>357</v>
      </c>
      <c r="J309" s="17" t="s">
        <v>353</v>
      </c>
      <c r="K309" s="17" t="s">
        <v>357</v>
      </c>
      <c r="L309" s="17"/>
      <c r="M309" s="18"/>
    </row>
    <row r="310" spans="3:13">
      <c r="C310" s="12" t="s">
        <v>76</v>
      </c>
      <c r="D310" s="16">
        <v>0.38500000000000001</v>
      </c>
      <c r="E310" s="14"/>
      <c r="F310" s="14" t="str">
        <f t="shared" si="93"/>
        <v>Carole &amp; Kirsten</v>
      </c>
      <c r="G310" s="17">
        <f t="shared" si="94"/>
        <v>0.38500000000000001</v>
      </c>
      <c r="H310" s="17" t="s">
        <v>355</v>
      </c>
      <c r="I310" s="17" t="s">
        <v>367</v>
      </c>
      <c r="J310" s="17" t="s">
        <v>355</v>
      </c>
      <c r="K310" s="17" t="s">
        <v>367</v>
      </c>
      <c r="L310" s="17"/>
      <c r="M310" s="18"/>
    </row>
    <row r="311" spans="3:13">
      <c r="C311" s="12"/>
      <c r="D311" s="13"/>
      <c r="E311" s="14"/>
      <c r="F311" s="14"/>
      <c r="G311" s="14"/>
      <c r="H311" s="14"/>
      <c r="I311" s="14"/>
      <c r="J311" s="14"/>
      <c r="K311" s="14"/>
      <c r="L311" s="14"/>
      <c r="M311" s="15"/>
    </row>
    <row r="312" spans="3:13">
      <c r="C312" s="12" t="s">
        <v>5</v>
      </c>
      <c r="D312" s="13"/>
      <c r="E312" s="14"/>
      <c r="F312" s="14"/>
      <c r="G312" s="14"/>
      <c r="H312" s="14"/>
      <c r="I312" s="14"/>
      <c r="J312" s="14"/>
      <c r="K312" s="14"/>
      <c r="L312" s="14"/>
      <c r="M312" s="15"/>
    </row>
    <row r="313" spans="3:13">
      <c r="C313" s="12" t="s">
        <v>156</v>
      </c>
      <c r="D313" s="16">
        <v>0.71099999999999997</v>
      </c>
      <c r="E313" s="14"/>
      <c r="F313" s="14" t="str">
        <f t="shared" ref="F313:F318" si="95">VLOOKUP(C313,$O$3:$P$239,2,FALSE)</f>
        <v>Carolyn &amp; Rosemary</v>
      </c>
      <c r="G313" s="17">
        <f t="shared" ref="G313:G376" si="96">D313</f>
        <v>0.71099999999999997</v>
      </c>
      <c r="H313" s="17" t="s">
        <v>356</v>
      </c>
      <c r="I313" s="17" t="s">
        <v>376</v>
      </c>
      <c r="J313" s="17" t="s">
        <v>356</v>
      </c>
      <c r="K313" s="17" t="s">
        <v>376</v>
      </c>
      <c r="L313" s="17"/>
      <c r="M313" s="18"/>
    </row>
    <row r="314" spans="3:13">
      <c r="C314" s="12" t="s">
        <v>49</v>
      </c>
      <c r="D314" s="16">
        <v>0.54700000000000004</v>
      </c>
      <c r="E314" s="14"/>
      <c r="F314" s="14" t="str">
        <f t="shared" si="95"/>
        <v>John &amp; Phil O</v>
      </c>
      <c r="G314" s="17">
        <f t="shared" si="96"/>
        <v>0.54700000000000004</v>
      </c>
      <c r="H314" s="17" t="s">
        <v>364</v>
      </c>
      <c r="I314" s="17" t="s">
        <v>381</v>
      </c>
      <c r="J314" s="17" t="s">
        <v>364</v>
      </c>
      <c r="K314" s="17" t="s">
        <v>381</v>
      </c>
      <c r="L314" s="17"/>
      <c r="M314" s="18"/>
    </row>
    <row r="315" spans="3:13">
      <c r="C315" s="12" t="s">
        <v>157</v>
      </c>
      <c r="D315" s="16">
        <v>0.49199999999999999</v>
      </c>
      <c r="E315" s="14"/>
      <c r="F315" s="14" t="str">
        <f t="shared" si="95"/>
        <v>Beryl &amp; Grant</v>
      </c>
      <c r="G315" s="17">
        <f t="shared" si="96"/>
        <v>0.49199999999999999</v>
      </c>
      <c r="H315" s="17" t="s">
        <v>351</v>
      </c>
      <c r="I315" s="17" t="s">
        <v>362</v>
      </c>
      <c r="J315" s="17" t="s">
        <v>351</v>
      </c>
      <c r="K315" s="17" t="s">
        <v>362</v>
      </c>
      <c r="L315" s="17"/>
      <c r="M315" s="18"/>
    </row>
    <row r="316" spans="3:13">
      <c r="C316" s="12" t="s">
        <v>52</v>
      </c>
      <c r="D316" s="16">
        <v>0.44500000000000001</v>
      </c>
      <c r="E316" s="14"/>
      <c r="F316" s="14" t="str">
        <f t="shared" si="95"/>
        <v>Avril &amp; Rex</v>
      </c>
      <c r="G316" s="17">
        <f t="shared" si="96"/>
        <v>0.44500000000000001</v>
      </c>
      <c r="H316" s="17" t="s">
        <v>347</v>
      </c>
      <c r="I316" s="17" t="s">
        <v>375</v>
      </c>
      <c r="J316" s="17" t="s">
        <v>347</v>
      </c>
      <c r="K316" s="17" t="s">
        <v>375</v>
      </c>
      <c r="L316" s="17"/>
      <c r="M316" s="18"/>
    </row>
    <row r="317" spans="3:13">
      <c r="C317" s="12" t="s">
        <v>158</v>
      </c>
      <c r="D317" s="16">
        <v>0.30499999999999999</v>
      </c>
      <c r="E317" s="14"/>
      <c r="F317" s="14" t="str">
        <f t="shared" si="95"/>
        <v>Liz &amp; Richard M</v>
      </c>
      <c r="G317" s="17">
        <f t="shared" si="96"/>
        <v>0.30499999999999999</v>
      </c>
      <c r="H317" s="17" t="s">
        <v>369</v>
      </c>
      <c r="I317" s="17" t="s">
        <v>394</v>
      </c>
      <c r="J317" s="17" t="s">
        <v>369</v>
      </c>
      <c r="K317" s="17" t="s">
        <v>394</v>
      </c>
      <c r="L317" s="17"/>
      <c r="M317" s="18"/>
    </row>
    <row r="318" spans="3:13">
      <c r="C318" s="12" t="s">
        <v>54</v>
      </c>
      <c r="D318" s="16">
        <v>0</v>
      </c>
      <c r="E318" s="14"/>
      <c r="F318" s="14" t="str">
        <f t="shared" si="95"/>
        <v>PHANTOM</v>
      </c>
      <c r="G318" s="17" t="str">
        <f t="shared" ref="G318" si="97">IF(D318=0,"",D318)</f>
        <v/>
      </c>
      <c r="H318" s="17" t="s">
        <v>54</v>
      </c>
      <c r="I318" s="17"/>
      <c r="J318" s="17" t="s">
        <v>54</v>
      </c>
      <c r="K318" s="17"/>
      <c r="L318" s="17"/>
      <c r="M318" s="18"/>
    </row>
    <row r="319" spans="3:13">
      <c r="C319" s="12"/>
      <c r="D319" s="13"/>
      <c r="E319" s="14"/>
      <c r="F319" s="14"/>
      <c r="G319" s="17"/>
      <c r="H319" s="17"/>
      <c r="I319" s="17"/>
      <c r="J319" s="17"/>
      <c r="K319" s="17"/>
      <c r="L319" s="17"/>
      <c r="M319" s="18"/>
    </row>
    <row r="320" spans="3:13">
      <c r="C320" s="12" t="s">
        <v>14</v>
      </c>
      <c r="D320" s="13"/>
      <c r="E320" s="14"/>
      <c r="F320" s="14"/>
      <c r="G320" s="17"/>
      <c r="H320" s="17"/>
      <c r="I320" s="17"/>
      <c r="J320" s="17"/>
      <c r="K320" s="17"/>
      <c r="L320" s="17"/>
      <c r="M320" s="18"/>
    </row>
    <row r="321" spans="3:13">
      <c r="C321" s="12" t="s">
        <v>4</v>
      </c>
      <c r="D321" s="13"/>
      <c r="E321" s="14"/>
      <c r="F321" s="14"/>
      <c r="G321" s="17"/>
      <c r="H321" s="17"/>
      <c r="I321" s="17"/>
      <c r="J321" s="17"/>
      <c r="K321" s="17"/>
      <c r="L321" s="17"/>
      <c r="M321" s="18"/>
    </row>
    <row r="322" spans="3:13">
      <c r="C322" s="12" t="s">
        <v>51</v>
      </c>
      <c r="D322" s="16">
        <v>0.60599999999999998</v>
      </c>
      <c r="E322" s="14"/>
      <c r="F322" s="14" t="str">
        <f t="shared" ref="F322:F327" si="98">VLOOKUP(C322,$O$3:$P$239,2,FALSE)</f>
        <v>Jonathan &amp; Murray</v>
      </c>
      <c r="G322" s="17">
        <f t="shared" si="96"/>
        <v>0.60599999999999998</v>
      </c>
      <c r="H322" s="17" t="s">
        <v>365</v>
      </c>
      <c r="I322" s="17" t="s">
        <v>372</v>
      </c>
      <c r="J322" s="17" t="s">
        <v>365</v>
      </c>
      <c r="K322" s="17" t="s">
        <v>372</v>
      </c>
      <c r="L322" s="17"/>
      <c r="M322" s="18"/>
    </row>
    <row r="323" spans="3:13">
      <c r="C323" s="12" t="s">
        <v>126</v>
      </c>
      <c r="D323" s="16">
        <v>0.55000000000000004</v>
      </c>
      <c r="E323" s="14"/>
      <c r="F323" s="14" t="str">
        <f t="shared" si="98"/>
        <v>Bernard &amp; Betty</v>
      </c>
      <c r="G323" s="17">
        <f t="shared" si="96"/>
        <v>0.55000000000000004</v>
      </c>
      <c r="H323" s="17" t="s">
        <v>349</v>
      </c>
      <c r="I323" s="17" t="s">
        <v>352</v>
      </c>
      <c r="J323" s="17" t="s">
        <v>349</v>
      </c>
      <c r="K323" s="17" t="s">
        <v>352</v>
      </c>
      <c r="L323" s="17"/>
      <c r="M323" s="18"/>
    </row>
    <row r="324" spans="3:13">
      <c r="C324" s="12" t="s">
        <v>76</v>
      </c>
      <c r="D324" s="16">
        <v>0.52500000000000002</v>
      </c>
      <c r="E324" s="14"/>
      <c r="F324" s="14" t="str">
        <f t="shared" si="98"/>
        <v>Carole &amp; Kirsten</v>
      </c>
      <c r="G324" s="17">
        <f t="shared" si="96"/>
        <v>0.52500000000000002</v>
      </c>
      <c r="H324" s="17" t="s">
        <v>355</v>
      </c>
      <c r="I324" s="17" t="s">
        <v>367</v>
      </c>
      <c r="J324" s="17" t="s">
        <v>355</v>
      </c>
      <c r="K324" s="17" t="s">
        <v>367</v>
      </c>
      <c r="L324" s="17"/>
      <c r="M324" s="18"/>
    </row>
    <row r="325" spans="3:13">
      <c r="C325" s="12" t="s">
        <v>152</v>
      </c>
      <c r="D325" s="16">
        <v>0.47499999999999998</v>
      </c>
      <c r="E325" s="14"/>
      <c r="F325" s="14" t="str">
        <f t="shared" si="98"/>
        <v>Carol C &amp; Richard S</v>
      </c>
      <c r="G325" s="17">
        <f t="shared" si="96"/>
        <v>0.47499999999999998</v>
      </c>
      <c r="H325" s="17" t="s">
        <v>395</v>
      </c>
      <c r="I325" s="17" t="s">
        <v>380</v>
      </c>
      <c r="J325" s="17" t="s">
        <v>395</v>
      </c>
      <c r="K325" s="17" t="s">
        <v>380</v>
      </c>
      <c r="L325" s="17"/>
      <c r="M325" s="18"/>
    </row>
    <row r="326" spans="3:13">
      <c r="C326" s="12" t="s">
        <v>79</v>
      </c>
      <c r="D326" s="16">
        <v>0.44400000000000001</v>
      </c>
      <c r="E326" s="14"/>
      <c r="F326" s="14" t="str">
        <f t="shared" si="98"/>
        <v>Hugh &amp; Ngaire</v>
      </c>
      <c r="G326" s="17">
        <f t="shared" si="96"/>
        <v>0.44400000000000001</v>
      </c>
      <c r="H326" s="17" t="s">
        <v>363</v>
      </c>
      <c r="I326" s="17" t="s">
        <v>373</v>
      </c>
      <c r="J326" s="17" t="s">
        <v>363</v>
      </c>
      <c r="K326" s="17" t="s">
        <v>373</v>
      </c>
      <c r="L326" s="17"/>
      <c r="M326" s="18"/>
    </row>
    <row r="327" spans="3:13">
      <c r="C327" s="12" t="s">
        <v>153</v>
      </c>
      <c r="D327" s="16">
        <v>0.4</v>
      </c>
      <c r="E327" s="14"/>
      <c r="F327" s="14" t="str">
        <f t="shared" si="98"/>
        <v>Christina &amp; Leonie</v>
      </c>
      <c r="G327" s="17">
        <f t="shared" si="96"/>
        <v>0.4</v>
      </c>
      <c r="H327" s="17" t="s">
        <v>391</v>
      </c>
      <c r="I327" s="17" t="s">
        <v>368</v>
      </c>
      <c r="J327" s="17" t="s">
        <v>391</v>
      </c>
      <c r="K327" s="17" t="s">
        <v>368</v>
      </c>
      <c r="L327" s="17"/>
      <c r="M327" s="18"/>
    </row>
    <row r="328" spans="3:13">
      <c r="C328" s="12"/>
      <c r="D328" s="13"/>
      <c r="E328" s="14"/>
      <c r="F328" s="14"/>
      <c r="G328" s="17"/>
      <c r="H328" s="17"/>
      <c r="I328" s="17"/>
      <c r="J328" s="17"/>
      <c r="K328" s="17"/>
      <c r="L328" s="17"/>
      <c r="M328" s="18"/>
    </row>
    <row r="329" spans="3:13">
      <c r="C329" s="12" t="s">
        <v>5</v>
      </c>
      <c r="D329" s="13"/>
      <c r="E329" s="14"/>
      <c r="F329" s="14"/>
      <c r="G329" s="17"/>
      <c r="H329" s="17"/>
      <c r="I329" s="17"/>
      <c r="J329" s="17"/>
      <c r="K329" s="17"/>
      <c r="L329" s="17"/>
      <c r="M329" s="18"/>
    </row>
    <row r="330" spans="3:13">
      <c r="C330" s="12" t="s">
        <v>49</v>
      </c>
      <c r="D330" s="16">
        <v>0.65</v>
      </c>
      <c r="E330" s="14"/>
      <c r="F330" s="14" t="str">
        <f t="shared" ref="F330:F335" si="99">VLOOKUP(C330,$O$3:$P$239,2,FALSE)</f>
        <v>John &amp; Phil O</v>
      </c>
      <c r="G330" s="17">
        <f t="shared" si="96"/>
        <v>0.65</v>
      </c>
      <c r="H330" s="17" t="s">
        <v>364</v>
      </c>
      <c r="I330" s="17" t="s">
        <v>381</v>
      </c>
      <c r="J330" s="17" t="s">
        <v>364</v>
      </c>
      <c r="K330" s="17" t="s">
        <v>381</v>
      </c>
      <c r="L330" s="17"/>
      <c r="M330" s="18"/>
    </row>
    <row r="331" spans="3:13">
      <c r="C331" s="12" t="s">
        <v>52</v>
      </c>
      <c r="D331" s="16">
        <v>0.625</v>
      </c>
      <c r="E331" s="14"/>
      <c r="F331" s="14" t="str">
        <f t="shared" si="99"/>
        <v>Avril &amp; Rex</v>
      </c>
      <c r="G331" s="17">
        <f t="shared" si="96"/>
        <v>0.625</v>
      </c>
      <c r="H331" s="17" t="s">
        <v>347</v>
      </c>
      <c r="I331" s="17" t="s">
        <v>375</v>
      </c>
      <c r="J331" s="17" t="s">
        <v>347</v>
      </c>
      <c r="K331" s="17" t="s">
        <v>375</v>
      </c>
      <c r="L331" s="17"/>
      <c r="M331" s="18"/>
    </row>
    <row r="332" spans="3:13">
      <c r="C332" s="12" t="s">
        <v>130</v>
      </c>
      <c r="D332" s="16">
        <v>0.53800000000000003</v>
      </c>
      <c r="E332" s="14"/>
      <c r="F332" s="14" t="str">
        <f t="shared" si="99"/>
        <v>Bob &amp; Grant</v>
      </c>
      <c r="G332" s="17">
        <f t="shared" si="96"/>
        <v>0.53800000000000003</v>
      </c>
      <c r="H332" s="17" t="s">
        <v>354</v>
      </c>
      <c r="I332" s="17" t="s">
        <v>362</v>
      </c>
      <c r="J332" s="17" t="s">
        <v>354</v>
      </c>
      <c r="K332" s="17" t="s">
        <v>362</v>
      </c>
      <c r="L332" s="17"/>
      <c r="M332" s="18"/>
    </row>
    <row r="333" spans="3:13">
      <c r="C333" s="12" t="s">
        <v>127</v>
      </c>
      <c r="D333" s="16">
        <v>0.43099999999999999</v>
      </c>
      <c r="E333" s="14"/>
      <c r="F333" s="14" t="str">
        <f t="shared" si="99"/>
        <v>Joy &amp; Rosemary</v>
      </c>
      <c r="G333" s="17">
        <f t="shared" si="96"/>
        <v>0.43099999999999999</v>
      </c>
      <c r="H333" s="17" t="s">
        <v>366</v>
      </c>
      <c r="I333" s="17" t="s">
        <v>376</v>
      </c>
      <c r="J333" s="17" t="s">
        <v>366</v>
      </c>
      <c r="K333" s="17" t="s">
        <v>376</v>
      </c>
      <c r="L333" s="17"/>
      <c r="M333" s="18"/>
    </row>
    <row r="334" spans="3:13">
      <c r="C334" s="12" t="s">
        <v>154</v>
      </c>
      <c r="D334" s="16">
        <v>0.41299999999999998</v>
      </c>
      <c r="E334" s="14"/>
      <c r="F334" s="14" t="str">
        <f t="shared" si="99"/>
        <v>Colin &amp; Tom</v>
      </c>
      <c r="G334" s="17">
        <f t="shared" si="96"/>
        <v>0.41299999999999998</v>
      </c>
      <c r="H334" s="17" t="s">
        <v>357</v>
      </c>
      <c r="I334" s="17" t="s">
        <v>377</v>
      </c>
      <c r="J334" s="17" t="s">
        <v>357</v>
      </c>
      <c r="K334" s="17" t="s">
        <v>377</v>
      </c>
      <c r="L334" s="17"/>
      <c r="M334" s="18"/>
    </row>
    <row r="335" spans="3:13">
      <c r="C335" s="12" t="s">
        <v>129</v>
      </c>
      <c r="D335" s="16">
        <v>0.34399999999999997</v>
      </c>
      <c r="E335" s="14"/>
      <c r="F335" s="14" t="str">
        <f t="shared" si="99"/>
        <v>Beryl &amp; Margaret</v>
      </c>
      <c r="G335" s="17">
        <f t="shared" si="96"/>
        <v>0.34399999999999997</v>
      </c>
      <c r="H335" s="17" t="s">
        <v>351</v>
      </c>
      <c r="I335" s="17" t="s">
        <v>370</v>
      </c>
      <c r="J335" s="17" t="s">
        <v>351</v>
      </c>
      <c r="K335" s="17" t="s">
        <v>370</v>
      </c>
      <c r="L335" s="17"/>
      <c r="M335" s="18"/>
    </row>
    <row r="336" spans="3:13">
      <c r="C336" s="12"/>
      <c r="D336" s="13"/>
      <c r="E336" s="14"/>
      <c r="F336" s="14"/>
      <c r="G336" s="17"/>
      <c r="H336" s="17"/>
      <c r="I336" s="17"/>
      <c r="J336" s="17"/>
      <c r="K336" s="17"/>
      <c r="L336" s="17"/>
      <c r="M336" s="18"/>
    </row>
    <row r="337" spans="3:13">
      <c r="C337" s="12" t="s">
        <v>15</v>
      </c>
      <c r="D337" s="13"/>
      <c r="E337" s="14"/>
      <c r="F337" s="14"/>
      <c r="G337" s="17"/>
      <c r="H337" s="17"/>
      <c r="I337" s="17"/>
      <c r="J337" s="17"/>
      <c r="K337" s="17"/>
      <c r="L337" s="17"/>
      <c r="M337" s="18"/>
    </row>
    <row r="338" spans="3:13">
      <c r="C338" s="12" t="s">
        <v>4</v>
      </c>
      <c r="D338" s="13"/>
      <c r="E338" s="14"/>
      <c r="F338" s="14"/>
      <c r="G338" s="17"/>
      <c r="H338" s="17"/>
      <c r="I338" s="17"/>
      <c r="J338" s="17"/>
      <c r="K338" s="17"/>
      <c r="L338" s="17"/>
      <c r="M338" s="18"/>
    </row>
    <row r="339" spans="3:13">
      <c r="C339" s="12" t="s">
        <v>41</v>
      </c>
      <c r="D339" s="16">
        <v>0.56299999999999994</v>
      </c>
      <c r="E339" s="14"/>
      <c r="F339" s="14" t="str">
        <f t="shared" ref="F339:F344" si="100">VLOOKUP(C339,$O$3:$P$239,2,FALSE)</f>
        <v>Carol C &amp; Richard S</v>
      </c>
      <c r="G339" s="17">
        <f t="shared" si="96"/>
        <v>0.56299999999999994</v>
      </c>
      <c r="H339" s="17" t="s">
        <v>395</v>
      </c>
      <c r="I339" s="17" t="s">
        <v>380</v>
      </c>
      <c r="J339" s="17" t="s">
        <v>395</v>
      </c>
      <c r="K339" s="17" t="s">
        <v>380</v>
      </c>
      <c r="L339" s="17"/>
      <c r="M339" s="18"/>
    </row>
    <row r="340" spans="3:13">
      <c r="C340" s="12" t="s">
        <v>147</v>
      </c>
      <c r="D340" s="16">
        <v>0.53100000000000003</v>
      </c>
      <c r="E340" s="14"/>
      <c r="F340" s="14" t="str">
        <f t="shared" si="100"/>
        <v>Bob &amp; Philip</v>
      </c>
      <c r="G340" s="17">
        <f t="shared" si="96"/>
        <v>0.53100000000000003</v>
      </c>
      <c r="H340" s="17" t="s">
        <v>354</v>
      </c>
      <c r="I340" s="17" t="s">
        <v>374</v>
      </c>
      <c r="J340" s="17" t="s">
        <v>354</v>
      </c>
      <c r="K340" s="17" t="s">
        <v>374</v>
      </c>
      <c r="L340" s="17"/>
      <c r="M340" s="18"/>
    </row>
    <row r="341" spans="3:13">
      <c r="C341" s="12" t="s">
        <v>148</v>
      </c>
      <c r="D341" s="16">
        <v>0.51400000000000001</v>
      </c>
      <c r="E341" s="14"/>
      <c r="F341" s="14" t="str">
        <f t="shared" si="100"/>
        <v>Bernard &amp; Betty</v>
      </c>
      <c r="G341" s="17">
        <f t="shared" si="96"/>
        <v>0.51400000000000001</v>
      </c>
      <c r="H341" s="17" t="s">
        <v>349</v>
      </c>
      <c r="I341" s="17" t="s">
        <v>352</v>
      </c>
      <c r="J341" s="17" t="s">
        <v>349</v>
      </c>
      <c r="K341" s="17" t="s">
        <v>352</v>
      </c>
      <c r="L341" s="17"/>
      <c r="M341" s="18"/>
    </row>
    <row r="342" spans="3:13">
      <c r="C342" s="12" t="s">
        <v>127</v>
      </c>
      <c r="D342" s="16">
        <v>0.50700000000000001</v>
      </c>
      <c r="E342" s="14"/>
      <c r="F342" s="14" t="str">
        <f t="shared" si="100"/>
        <v>Joy &amp; Rosemary</v>
      </c>
      <c r="G342" s="17">
        <f t="shared" si="96"/>
        <v>0.50700000000000001</v>
      </c>
      <c r="H342" s="17" t="s">
        <v>366</v>
      </c>
      <c r="I342" s="17" t="s">
        <v>376</v>
      </c>
      <c r="J342" s="17" t="s">
        <v>366</v>
      </c>
      <c r="K342" s="17" t="s">
        <v>376</v>
      </c>
      <c r="L342" s="17"/>
      <c r="M342" s="18"/>
    </row>
    <row r="343" spans="3:13">
      <c r="C343" s="12" t="s">
        <v>149</v>
      </c>
      <c r="D343" s="16">
        <v>0.5</v>
      </c>
      <c r="E343" s="14"/>
      <c r="F343" s="14" t="str">
        <f t="shared" si="100"/>
        <v>Eugene &amp; Grant</v>
      </c>
      <c r="G343" s="17">
        <f t="shared" si="96"/>
        <v>0.5</v>
      </c>
      <c r="H343" s="17" t="s">
        <v>359</v>
      </c>
      <c r="I343" s="17" t="s">
        <v>362</v>
      </c>
      <c r="J343" s="17" t="s">
        <v>359</v>
      </c>
      <c r="K343" s="17" t="s">
        <v>362</v>
      </c>
      <c r="L343" s="17"/>
      <c r="M343" s="18"/>
    </row>
    <row r="344" spans="3:13">
      <c r="C344" s="12" t="s">
        <v>150</v>
      </c>
      <c r="D344" s="16">
        <v>0.38300000000000001</v>
      </c>
      <c r="E344" s="14"/>
      <c r="F344" s="14" t="str">
        <f t="shared" si="100"/>
        <v>John &amp; Phil O</v>
      </c>
      <c r="G344" s="17">
        <f t="shared" si="96"/>
        <v>0.38300000000000001</v>
      </c>
      <c r="H344" s="17" t="s">
        <v>364</v>
      </c>
      <c r="I344" s="17" t="s">
        <v>381</v>
      </c>
      <c r="J344" s="17" t="s">
        <v>364</v>
      </c>
      <c r="K344" s="17" t="s">
        <v>381</v>
      </c>
      <c r="L344" s="17"/>
      <c r="M344" s="18"/>
    </row>
    <row r="345" spans="3:13">
      <c r="C345" s="12"/>
      <c r="D345" s="13"/>
      <c r="E345" s="14"/>
      <c r="F345" s="14"/>
      <c r="G345" s="17"/>
      <c r="H345" s="17"/>
      <c r="I345" s="17"/>
      <c r="J345" s="17"/>
      <c r="K345" s="17"/>
      <c r="L345" s="17"/>
      <c r="M345" s="18"/>
    </row>
    <row r="346" spans="3:13">
      <c r="C346" s="12" t="s">
        <v>5</v>
      </c>
      <c r="D346" s="13"/>
      <c r="E346" s="14"/>
      <c r="F346" s="14"/>
      <c r="G346" s="17"/>
      <c r="H346" s="17"/>
      <c r="I346" s="17"/>
      <c r="J346" s="17"/>
      <c r="K346" s="17"/>
      <c r="L346" s="17"/>
      <c r="M346" s="18"/>
    </row>
    <row r="347" spans="3:13">
      <c r="C347" s="12" t="s">
        <v>52</v>
      </c>
      <c r="D347" s="16">
        <v>0.61899999999999999</v>
      </c>
      <c r="E347" s="14"/>
      <c r="F347" s="14" t="str">
        <f t="shared" ref="F347:F352" si="101">VLOOKUP(C347,$O$3:$P$239,2,FALSE)</f>
        <v>Avril &amp; Rex</v>
      </c>
      <c r="G347" s="17">
        <f t="shared" si="96"/>
        <v>0.61899999999999999</v>
      </c>
      <c r="H347" s="17" t="s">
        <v>347</v>
      </c>
      <c r="I347" s="17" t="s">
        <v>375</v>
      </c>
      <c r="J347" s="17" t="s">
        <v>347</v>
      </c>
      <c r="K347" s="17" t="s">
        <v>375</v>
      </c>
      <c r="L347" s="17"/>
      <c r="M347" s="18"/>
    </row>
    <row r="348" spans="3:13">
      <c r="C348" s="12" t="s">
        <v>129</v>
      </c>
      <c r="D348" s="16">
        <v>0.52500000000000002</v>
      </c>
      <c r="E348" s="14"/>
      <c r="F348" s="14" t="str">
        <f t="shared" si="101"/>
        <v>Beryl &amp; Margaret</v>
      </c>
      <c r="G348" s="17">
        <f t="shared" si="96"/>
        <v>0.52500000000000002</v>
      </c>
      <c r="H348" s="17" t="s">
        <v>351</v>
      </c>
      <c r="I348" s="17" t="s">
        <v>370</v>
      </c>
      <c r="J348" s="17" t="s">
        <v>351</v>
      </c>
      <c r="K348" s="17" t="s">
        <v>370</v>
      </c>
      <c r="L348" s="17"/>
      <c r="M348" s="18"/>
    </row>
    <row r="349" spans="3:13">
      <c r="C349" s="12" t="s">
        <v>83</v>
      </c>
      <c r="D349" s="16">
        <v>0.49399999999999999</v>
      </c>
      <c r="E349" s="14"/>
      <c r="F349" s="14" t="str">
        <f t="shared" si="101"/>
        <v>Jonathan &amp; Murray</v>
      </c>
      <c r="G349" s="17">
        <f t="shared" si="96"/>
        <v>0.49399999999999999</v>
      </c>
      <c r="H349" s="17" t="s">
        <v>365</v>
      </c>
      <c r="I349" s="17" t="s">
        <v>372</v>
      </c>
      <c r="J349" s="17" t="s">
        <v>365</v>
      </c>
      <c r="K349" s="17" t="s">
        <v>372</v>
      </c>
      <c r="L349" s="17"/>
      <c r="M349" s="18"/>
    </row>
    <row r="350" spans="3:13">
      <c r="C350" s="12" t="s">
        <v>151</v>
      </c>
      <c r="D350" s="16">
        <v>0.44400000000000001</v>
      </c>
      <c r="E350" s="14"/>
      <c r="F350" s="14" t="str">
        <f t="shared" si="101"/>
        <v>Carolyn &amp; Colin</v>
      </c>
      <c r="G350" s="17">
        <f t="shared" si="96"/>
        <v>0.44400000000000001</v>
      </c>
      <c r="H350" s="17" t="s">
        <v>356</v>
      </c>
      <c r="I350" s="17" t="s">
        <v>357</v>
      </c>
      <c r="J350" s="17" t="s">
        <v>356</v>
      </c>
      <c r="K350" s="17" t="s">
        <v>357</v>
      </c>
      <c r="L350" s="17"/>
      <c r="M350" s="18"/>
    </row>
    <row r="351" spans="3:13">
      <c r="C351" s="12" t="s">
        <v>79</v>
      </c>
      <c r="D351" s="16">
        <v>0.41899999999999998</v>
      </c>
      <c r="E351" s="14"/>
      <c r="F351" s="14" t="str">
        <f t="shared" si="101"/>
        <v>Hugh &amp; Ngaire</v>
      </c>
      <c r="G351" s="17">
        <f t="shared" si="96"/>
        <v>0.41899999999999998</v>
      </c>
      <c r="H351" s="17" t="s">
        <v>363</v>
      </c>
      <c r="I351" s="17" t="s">
        <v>373</v>
      </c>
      <c r="J351" s="17" t="s">
        <v>363</v>
      </c>
      <c r="K351" s="17" t="s">
        <v>373</v>
      </c>
      <c r="L351" s="17"/>
      <c r="M351" s="18"/>
    </row>
    <row r="352" spans="3:13">
      <c r="C352" s="12" t="s">
        <v>54</v>
      </c>
      <c r="D352" s="16">
        <v>0</v>
      </c>
      <c r="E352" s="14"/>
      <c r="F352" s="14" t="str">
        <f t="shared" si="101"/>
        <v>PHANTOM</v>
      </c>
      <c r="G352" s="17" t="str">
        <f t="shared" ref="G352" si="102">IF(D352=0,"",D352)</f>
        <v/>
      </c>
      <c r="H352" s="17" t="s">
        <v>54</v>
      </c>
      <c r="I352" s="17"/>
      <c r="J352" s="17" t="s">
        <v>54</v>
      </c>
      <c r="K352" s="17"/>
      <c r="L352" s="17"/>
      <c r="M352" s="18"/>
    </row>
    <row r="353" spans="3:13">
      <c r="C353" s="12" t="s">
        <v>0</v>
      </c>
      <c r="D353" s="13"/>
      <c r="E353" s="14"/>
      <c r="F353" s="14"/>
      <c r="G353" s="17"/>
      <c r="H353" s="17"/>
      <c r="I353" s="17"/>
      <c r="J353" s="17"/>
      <c r="K353" s="17"/>
      <c r="L353" s="17"/>
      <c r="M353" s="18"/>
    </row>
    <row r="354" spans="3:13">
      <c r="C354" s="12" t="s">
        <v>16</v>
      </c>
      <c r="D354" s="13"/>
      <c r="E354" s="14"/>
      <c r="F354" s="14"/>
      <c r="G354" s="17"/>
      <c r="H354" s="17"/>
      <c r="I354" s="17"/>
      <c r="J354" s="17"/>
      <c r="K354" s="17"/>
      <c r="L354" s="17"/>
      <c r="M354" s="18"/>
    </row>
    <row r="355" spans="3:13">
      <c r="C355" s="12" t="s">
        <v>4</v>
      </c>
      <c r="D355" s="13"/>
      <c r="E355" s="14"/>
      <c r="F355" s="14"/>
      <c r="G355" s="17"/>
      <c r="H355" s="17"/>
      <c r="I355" s="17"/>
      <c r="J355" s="17"/>
      <c r="K355" s="17"/>
      <c r="L355" s="17"/>
      <c r="M355" s="18"/>
    </row>
    <row r="356" spans="3:13">
      <c r="C356" s="12" t="s">
        <v>137</v>
      </c>
      <c r="D356" s="16">
        <v>0.70099999999999996</v>
      </c>
      <c r="E356" s="14"/>
      <c r="F356" s="14" t="str">
        <f t="shared" ref="F356:F361" si="103">VLOOKUP(C356,$O$3:$P$239,2,FALSE)</f>
        <v>Betty &amp; Murray</v>
      </c>
      <c r="G356" s="17">
        <f t="shared" si="96"/>
        <v>0.70099999999999996</v>
      </c>
      <c r="H356" s="17" t="s">
        <v>352</v>
      </c>
      <c r="I356" s="17" t="s">
        <v>372</v>
      </c>
      <c r="L356" s="17" t="s">
        <v>352</v>
      </c>
      <c r="M356" s="18" t="s">
        <v>372</v>
      </c>
    </row>
    <row r="357" spans="3:13">
      <c r="C357" s="12" t="s">
        <v>138</v>
      </c>
      <c r="D357" s="16">
        <v>0.52800000000000002</v>
      </c>
      <c r="E357" s="14"/>
      <c r="F357" s="14" t="str">
        <f t="shared" si="103"/>
        <v>Rex &amp; Rosemary</v>
      </c>
      <c r="G357" s="17">
        <f t="shared" si="96"/>
        <v>0.52800000000000002</v>
      </c>
      <c r="H357" s="17" t="s">
        <v>375</v>
      </c>
      <c r="I357" s="17" t="s">
        <v>376</v>
      </c>
      <c r="L357" s="17" t="s">
        <v>375</v>
      </c>
      <c r="M357" s="18" t="s">
        <v>376</v>
      </c>
    </row>
    <row r="358" spans="3:13">
      <c r="C358" s="12" t="s">
        <v>139</v>
      </c>
      <c r="D358" s="16">
        <v>0.45800000000000002</v>
      </c>
      <c r="E358" s="14"/>
      <c r="F358" s="14" t="str">
        <f t="shared" si="103"/>
        <v>Hugh &amp; Phil O</v>
      </c>
      <c r="G358" s="17">
        <f t="shared" si="96"/>
        <v>0.45800000000000002</v>
      </c>
      <c r="H358" s="17" t="s">
        <v>363</v>
      </c>
      <c r="I358" s="17" t="s">
        <v>381</v>
      </c>
      <c r="L358" s="17" t="s">
        <v>363</v>
      </c>
      <c r="M358" s="18" t="s">
        <v>381</v>
      </c>
    </row>
    <row r="359" spans="3:13">
      <c r="C359" s="12" t="s">
        <v>140</v>
      </c>
      <c r="D359" s="16">
        <v>0.43099999999999999</v>
      </c>
      <c r="E359" s="14"/>
      <c r="F359" s="14" t="str">
        <f t="shared" si="103"/>
        <v>Bea &amp; Evan</v>
      </c>
      <c r="G359" s="17">
        <f t="shared" si="96"/>
        <v>0.43099999999999999</v>
      </c>
      <c r="H359" s="17" t="s">
        <v>348</v>
      </c>
      <c r="I359" s="17" t="s">
        <v>360</v>
      </c>
      <c r="L359" s="17" t="s">
        <v>348</v>
      </c>
      <c r="M359" s="18" t="s">
        <v>360</v>
      </c>
    </row>
    <row r="360" spans="3:13">
      <c r="C360" s="12" t="s">
        <v>70</v>
      </c>
      <c r="D360" s="16">
        <v>0.38200000000000001</v>
      </c>
      <c r="E360" s="14"/>
      <c r="F360" s="14" t="str">
        <f t="shared" si="103"/>
        <v>Bob &amp; Mary-Jean</v>
      </c>
      <c r="G360" s="17">
        <f t="shared" si="96"/>
        <v>0.38200000000000001</v>
      </c>
      <c r="H360" s="17" t="s">
        <v>354</v>
      </c>
      <c r="I360" s="17" t="s">
        <v>371</v>
      </c>
      <c r="L360" s="17" t="s">
        <v>354</v>
      </c>
      <c r="M360" s="18" t="s">
        <v>371</v>
      </c>
    </row>
    <row r="361" spans="3:13">
      <c r="C361" s="12" t="s">
        <v>54</v>
      </c>
      <c r="D361" s="16">
        <v>0</v>
      </c>
      <c r="E361" s="14"/>
      <c r="F361" s="14" t="str">
        <f t="shared" si="103"/>
        <v>PHANTOM</v>
      </c>
      <c r="G361" s="17" t="str">
        <f t="shared" ref="G361" si="104">IF(D361=0,"",D361)</f>
        <v/>
      </c>
      <c r="H361" s="17" t="s">
        <v>54</v>
      </c>
      <c r="I361" s="17"/>
      <c r="L361" s="17" t="s">
        <v>54</v>
      </c>
      <c r="M361" s="18"/>
    </row>
    <row r="362" spans="3:13">
      <c r="C362" s="12"/>
      <c r="D362" s="13"/>
      <c r="E362" s="14"/>
      <c r="F362" s="14"/>
      <c r="G362" s="17"/>
      <c r="H362" s="17"/>
      <c r="I362" s="17"/>
      <c r="L362" s="17"/>
      <c r="M362" s="18"/>
    </row>
    <row r="363" spans="3:13">
      <c r="C363" s="12" t="s">
        <v>5</v>
      </c>
      <c r="D363" s="13"/>
      <c r="E363" s="14"/>
      <c r="F363" s="14"/>
      <c r="G363" s="17"/>
      <c r="H363" s="17"/>
      <c r="I363" s="17"/>
      <c r="L363" s="17"/>
      <c r="M363" s="18"/>
    </row>
    <row r="364" spans="3:13">
      <c r="C364" s="12" t="s">
        <v>141</v>
      </c>
      <c r="D364" s="16">
        <v>0.625</v>
      </c>
      <c r="E364" s="14"/>
      <c r="F364" s="14" t="str">
        <f t="shared" ref="F364:F369" si="105">VLOOKUP(C364,$O$3:$P$239,2,FALSE)</f>
        <v>Joy &amp; Margaret</v>
      </c>
      <c r="G364" s="17">
        <f t="shared" si="96"/>
        <v>0.625</v>
      </c>
      <c r="H364" s="17" t="s">
        <v>366</v>
      </c>
      <c r="I364" s="17" t="s">
        <v>370</v>
      </c>
      <c r="L364" s="17" t="s">
        <v>366</v>
      </c>
      <c r="M364" s="18" t="s">
        <v>370</v>
      </c>
    </row>
    <row r="365" spans="3:13">
      <c r="C365" s="12" t="s">
        <v>142</v>
      </c>
      <c r="D365" s="16">
        <v>0.55800000000000005</v>
      </c>
      <c r="E365" s="14"/>
      <c r="F365" s="14" t="str">
        <f t="shared" si="105"/>
        <v>Bill &amp; Carolyn</v>
      </c>
      <c r="G365" s="17">
        <f t="shared" si="96"/>
        <v>0.55800000000000005</v>
      </c>
      <c r="H365" s="17" t="s">
        <v>353</v>
      </c>
      <c r="I365" s="17" t="s">
        <v>356</v>
      </c>
      <c r="L365" s="17" t="s">
        <v>353</v>
      </c>
      <c r="M365" s="18" t="s">
        <v>356</v>
      </c>
    </row>
    <row r="366" spans="3:13">
      <c r="C366" s="12" t="s">
        <v>143</v>
      </c>
      <c r="D366" s="16">
        <v>0.53300000000000003</v>
      </c>
      <c r="E366" s="14"/>
      <c r="F366" s="14" t="str">
        <f t="shared" si="105"/>
        <v>Avril &amp; Tom</v>
      </c>
      <c r="G366" s="17">
        <f t="shared" si="96"/>
        <v>0.53300000000000003</v>
      </c>
      <c r="H366" s="17" t="s">
        <v>347</v>
      </c>
      <c r="I366" s="17" t="s">
        <v>377</v>
      </c>
      <c r="L366" s="17" t="s">
        <v>347</v>
      </c>
      <c r="M366" s="18" t="s">
        <v>377</v>
      </c>
    </row>
    <row r="367" spans="3:13">
      <c r="C367" s="12" t="s">
        <v>144</v>
      </c>
      <c r="D367" s="16">
        <v>0.48299999999999998</v>
      </c>
      <c r="E367" s="14"/>
      <c r="F367" s="14" t="str">
        <f t="shared" si="105"/>
        <v>Beryl &amp; John</v>
      </c>
      <c r="G367" s="17">
        <f t="shared" si="96"/>
        <v>0.48299999999999998</v>
      </c>
      <c r="H367" s="17" t="s">
        <v>351</v>
      </c>
      <c r="I367" s="17" t="s">
        <v>364</v>
      </c>
      <c r="L367" s="17" t="s">
        <v>351</v>
      </c>
      <c r="M367" s="18" t="s">
        <v>364</v>
      </c>
    </row>
    <row r="368" spans="3:13">
      <c r="C368" s="12" t="s">
        <v>145</v>
      </c>
      <c r="D368" s="16">
        <v>0.48299999999999998</v>
      </c>
      <c r="E368" s="14"/>
      <c r="F368" s="14" t="str">
        <f t="shared" si="105"/>
        <v>Bernard &amp; Ngaire</v>
      </c>
      <c r="G368" s="17">
        <f t="shared" si="96"/>
        <v>0.48299999999999998</v>
      </c>
      <c r="H368" s="17" t="s">
        <v>349</v>
      </c>
      <c r="I368" s="17" t="s">
        <v>373</v>
      </c>
      <c r="L368" s="17" t="s">
        <v>349</v>
      </c>
      <c r="M368" s="18" t="s">
        <v>373</v>
      </c>
    </row>
    <row r="369" spans="3:13">
      <c r="C369" s="12" t="s">
        <v>146</v>
      </c>
      <c r="D369" s="16">
        <v>0.317</v>
      </c>
      <c r="E369" s="14"/>
      <c r="F369" s="14" t="str">
        <f t="shared" si="105"/>
        <v>Eugene &amp; Leonie</v>
      </c>
      <c r="G369" s="17">
        <f t="shared" si="96"/>
        <v>0.317</v>
      </c>
      <c r="H369" s="17" t="s">
        <v>359</v>
      </c>
      <c r="I369" s="17" t="s">
        <v>368</v>
      </c>
      <c r="L369" s="17" t="s">
        <v>359</v>
      </c>
      <c r="M369" s="18" t="s">
        <v>368</v>
      </c>
    </row>
    <row r="370" spans="3:13">
      <c r="C370" s="12"/>
      <c r="D370" s="13"/>
      <c r="E370" s="14"/>
      <c r="F370" s="14"/>
      <c r="G370" s="17"/>
      <c r="H370" s="17"/>
      <c r="I370" s="17"/>
      <c r="J370" s="17"/>
      <c r="K370" s="17"/>
      <c r="L370" s="17"/>
      <c r="M370" s="18"/>
    </row>
    <row r="371" spans="3:13">
      <c r="C371" s="12" t="s">
        <v>17</v>
      </c>
      <c r="D371" s="13"/>
      <c r="E371" s="14"/>
      <c r="F371" s="14"/>
      <c r="G371" s="17"/>
      <c r="H371" s="17"/>
      <c r="I371" s="17"/>
      <c r="J371" s="17"/>
      <c r="K371" s="17"/>
      <c r="L371" s="17"/>
      <c r="M371" s="18"/>
    </row>
    <row r="372" spans="3:13">
      <c r="C372" s="12" t="s">
        <v>4</v>
      </c>
      <c r="D372" s="13"/>
      <c r="E372" s="14"/>
      <c r="F372" s="14"/>
      <c r="G372" s="17"/>
      <c r="H372" s="17"/>
      <c r="I372" s="17"/>
      <c r="J372" s="17"/>
      <c r="K372" s="17"/>
      <c r="L372" s="17"/>
      <c r="M372" s="18"/>
    </row>
    <row r="373" spans="3:13">
      <c r="C373" s="12" t="s">
        <v>51</v>
      </c>
      <c r="D373" s="16">
        <v>0.65800000000000003</v>
      </c>
      <c r="E373" s="14"/>
      <c r="F373" s="14" t="str">
        <f t="shared" ref="F373:F379" si="106">VLOOKUP(C373,$O$3:$P$239,2,FALSE)</f>
        <v>Jonathan &amp; Murray</v>
      </c>
      <c r="G373" s="17">
        <f t="shared" si="96"/>
        <v>0.65800000000000003</v>
      </c>
      <c r="H373" s="17" t="s">
        <v>365</v>
      </c>
      <c r="I373" s="17" t="s">
        <v>372</v>
      </c>
      <c r="J373" s="17" t="s">
        <v>365</v>
      </c>
      <c r="K373" s="17" t="s">
        <v>372</v>
      </c>
      <c r="L373" s="17"/>
      <c r="M373" s="18"/>
    </row>
    <row r="374" spans="3:13">
      <c r="C374" s="12" t="s">
        <v>84</v>
      </c>
      <c r="D374" s="16">
        <v>0.55000000000000004</v>
      </c>
      <c r="E374" s="14"/>
      <c r="F374" s="14" t="str">
        <f t="shared" si="106"/>
        <v>Bernard &amp; Betty</v>
      </c>
      <c r="G374" s="17">
        <f t="shared" si="96"/>
        <v>0.55000000000000004</v>
      </c>
      <c r="H374" s="17" t="s">
        <v>349</v>
      </c>
      <c r="I374" s="17" t="s">
        <v>352</v>
      </c>
      <c r="J374" s="17" t="s">
        <v>349</v>
      </c>
      <c r="K374" s="17" t="s">
        <v>352</v>
      </c>
      <c r="L374" s="17"/>
      <c r="M374" s="18"/>
    </row>
    <row r="375" spans="3:13">
      <c r="C375" s="12" t="s">
        <v>46</v>
      </c>
      <c r="D375" s="16">
        <v>0.54200000000000004</v>
      </c>
      <c r="E375" s="14"/>
      <c r="F375" s="14" t="str">
        <f t="shared" si="106"/>
        <v>Carole &amp; Kirsten</v>
      </c>
      <c r="G375" s="17">
        <f t="shared" si="96"/>
        <v>0.54200000000000004</v>
      </c>
      <c r="H375" s="17" t="s">
        <v>355</v>
      </c>
      <c r="I375" s="17" t="s">
        <v>367</v>
      </c>
      <c r="J375" s="17" t="s">
        <v>355</v>
      </c>
      <c r="K375" s="17" t="s">
        <v>367</v>
      </c>
      <c r="L375" s="17"/>
      <c r="M375" s="18"/>
    </row>
    <row r="376" spans="3:13">
      <c r="C376" s="12" t="s">
        <v>133</v>
      </c>
      <c r="D376" s="16">
        <v>0.5</v>
      </c>
      <c r="E376" s="14"/>
      <c r="F376" s="14" t="str">
        <f t="shared" si="106"/>
        <v>Diane &amp; Eugene</v>
      </c>
      <c r="G376" s="17">
        <f t="shared" si="96"/>
        <v>0.5</v>
      </c>
      <c r="H376" s="17" t="s">
        <v>392</v>
      </c>
      <c r="I376" s="17" t="s">
        <v>359</v>
      </c>
      <c r="J376" s="17" t="s">
        <v>392</v>
      </c>
      <c r="K376" s="17" t="s">
        <v>359</v>
      </c>
      <c r="L376" s="17"/>
      <c r="M376" s="18"/>
    </row>
    <row r="377" spans="3:13">
      <c r="C377" s="12" t="s">
        <v>134</v>
      </c>
      <c r="D377" s="16">
        <v>0.49199999999999999</v>
      </c>
      <c r="E377" s="14"/>
      <c r="F377" s="14" t="str">
        <f t="shared" si="106"/>
        <v>Bea &amp; Leonie</v>
      </c>
      <c r="G377" s="17">
        <f t="shared" ref="G377:G440" si="107">D377</f>
        <v>0.49199999999999999</v>
      </c>
      <c r="H377" s="17" t="s">
        <v>348</v>
      </c>
      <c r="I377" s="17" t="s">
        <v>368</v>
      </c>
      <c r="J377" s="17" t="s">
        <v>348</v>
      </c>
      <c r="K377" s="17" t="s">
        <v>368</v>
      </c>
      <c r="L377" s="17"/>
      <c r="M377" s="18"/>
    </row>
    <row r="378" spans="3:13">
      <c r="C378" s="12" t="s">
        <v>47</v>
      </c>
      <c r="D378" s="16">
        <v>0.40799999999999997</v>
      </c>
      <c r="E378" s="14"/>
      <c r="F378" s="14" t="str">
        <f t="shared" si="106"/>
        <v>Evan &amp; Grant</v>
      </c>
      <c r="G378" s="17">
        <f t="shared" si="107"/>
        <v>0.40799999999999997</v>
      </c>
      <c r="H378" s="17" t="s">
        <v>360</v>
      </c>
      <c r="I378" s="17" t="s">
        <v>362</v>
      </c>
      <c r="J378" s="17" t="s">
        <v>360</v>
      </c>
      <c r="K378" s="17" t="s">
        <v>362</v>
      </c>
      <c r="L378" s="17"/>
      <c r="M378" s="18"/>
    </row>
    <row r="379" spans="3:13">
      <c r="C379" s="12" t="s">
        <v>57</v>
      </c>
      <c r="D379" s="16">
        <v>0.35</v>
      </c>
      <c r="E379" s="14"/>
      <c r="F379" s="14" t="str">
        <f t="shared" si="106"/>
        <v>Hugh &amp; Ngaire</v>
      </c>
      <c r="G379" s="17">
        <f t="shared" si="107"/>
        <v>0.35</v>
      </c>
      <c r="H379" s="17" t="s">
        <v>363</v>
      </c>
      <c r="I379" s="17" t="s">
        <v>373</v>
      </c>
      <c r="J379" s="17" t="s">
        <v>363</v>
      </c>
      <c r="K379" s="17" t="s">
        <v>373</v>
      </c>
      <c r="L379" s="17"/>
      <c r="M379" s="18"/>
    </row>
    <row r="380" spans="3:13">
      <c r="C380" s="12"/>
      <c r="D380" s="13"/>
      <c r="E380" s="14"/>
      <c r="F380" s="14"/>
      <c r="G380" s="17"/>
      <c r="H380" s="17"/>
      <c r="I380" s="17"/>
      <c r="J380" s="17"/>
      <c r="K380" s="17"/>
      <c r="L380" s="17"/>
      <c r="M380" s="18"/>
    </row>
    <row r="381" spans="3:13">
      <c r="C381" s="12" t="s">
        <v>5</v>
      </c>
      <c r="D381" s="13"/>
      <c r="E381" s="14"/>
      <c r="F381" s="14"/>
      <c r="G381" s="17"/>
      <c r="H381" s="17"/>
      <c r="I381" s="17"/>
      <c r="J381" s="17"/>
      <c r="K381" s="17"/>
      <c r="L381" s="17"/>
      <c r="M381" s="18"/>
    </row>
    <row r="382" spans="3:13">
      <c r="C382" s="12" t="s">
        <v>50</v>
      </c>
      <c r="D382" s="16">
        <v>0.58599999999999997</v>
      </c>
      <c r="E382" s="14"/>
      <c r="F382" s="14" t="str">
        <f t="shared" ref="F382:F388" si="108">VLOOKUP(C382,$O$3:$P$239,2,FALSE)</f>
        <v>Bob &amp; Philip</v>
      </c>
      <c r="G382" s="17">
        <f t="shared" si="107"/>
        <v>0.58599999999999997</v>
      </c>
      <c r="H382" s="17" t="s">
        <v>354</v>
      </c>
      <c r="I382" s="17" t="s">
        <v>374</v>
      </c>
      <c r="J382" s="17" t="s">
        <v>354</v>
      </c>
      <c r="K382" s="17" t="s">
        <v>374</v>
      </c>
      <c r="L382" s="17"/>
      <c r="M382" s="18"/>
    </row>
    <row r="383" spans="3:13">
      <c r="C383" s="12" t="s">
        <v>52</v>
      </c>
      <c r="D383" s="16">
        <v>0.55700000000000005</v>
      </c>
      <c r="E383" s="14"/>
      <c r="F383" s="14" t="str">
        <f t="shared" si="108"/>
        <v>Avril &amp; Rex</v>
      </c>
      <c r="G383" s="17">
        <f t="shared" si="107"/>
        <v>0.55700000000000005</v>
      </c>
      <c r="H383" s="17" t="s">
        <v>347</v>
      </c>
      <c r="I383" s="17" t="s">
        <v>375</v>
      </c>
      <c r="J383" s="17" t="s">
        <v>347</v>
      </c>
      <c r="K383" s="17" t="s">
        <v>375</v>
      </c>
      <c r="L383" s="17"/>
      <c r="M383" s="18"/>
    </row>
    <row r="384" spans="3:13">
      <c r="C384" s="12" t="s">
        <v>53</v>
      </c>
      <c r="D384" s="16">
        <v>0.47899999999999998</v>
      </c>
      <c r="E384" s="14"/>
      <c r="F384" s="14" t="str">
        <f t="shared" si="108"/>
        <v>Mary-Jean &amp; Tom</v>
      </c>
      <c r="G384" s="17">
        <f t="shared" si="107"/>
        <v>0.47899999999999998</v>
      </c>
      <c r="H384" s="17" t="s">
        <v>371</v>
      </c>
      <c r="I384" s="17" t="s">
        <v>377</v>
      </c>
      <c r="J384" s="17" t="s">
        <v>371</v>
      </c>
      <c r="K384" s="17" t="s">
        <v>377</v>
      </c>
      <c r="L384" s="17"/>
      <c r="M384" s="18"/>
    </row>
    <row r="385" spans="3:13">
      <c r="C385" s="12" t="s">
        <v>49</v>
      </c>
      <c r="D385" s="16">
        <v>0.47099999999999997</v>
      </c>
      <c r="E385" s="14"/>
      <c r="F385" s="14" t="str">
        <f t="shared" si="108"/>
        <v>John &amp; Phil O</v>
      </c>
      <c r="G385" s="17">
        <f t="shared" si="107"/>
        <v>0.47099999999999997</v>
      </c>
      <c r="H385" s="17" t="s">
        <v>364</v>
      </c>
      <c r="I385" s="17" t="s">
        <v>381</v>
      </c>
      <c r="J385" s="17" t="s">
        <v>364</v>
      </c>
      <c r="K385" s="17" t="s">
        <v>381</v>
      </c>
      <c r="L385" s="17"/>
      <c r="M385" s="18"/>
    </row>
    <row r="386" spans="3:13">
      <c r="C386" s="12" t="s">
        <v>135</v>
      </c>
      <c r="D386" s="16">
        <v>0.46400000000000002</v>
      </c>
      <c r="E386" s="14"/>
      <c r="F386" s="14" t="str">
        <f t="shared" si="108"/>
        <v>Bill &amp; Joy</v>
      </c>
      <c r="G386" s="17">
        <f t="shared" si="107"/>
        <v>0.46400000000000002</v>
      </c>
      <c r="H386" s="17" t="s">
        <v>353</v>
      </c>
      <c r="I386" s="17" t="s">
        <v>366</v>
      </c>
      <c r="J386" s="17" t="s">
        <v>353</v>
      </c>
      <c r="K386" s="17" t="s">
        <v>366</v>
      </c>
      <c r="L386" s="17"/>
      <c r="M386" s="18"/>
    </row>
    <row r="387" spans="3:13">
      <c r="C387" s="12" t="s">
        <v>136</v>
      </c>
      <c r="D387" s="16">
        <v>0.443</v>
      </c>
      <c r="E387" s="14"/>
      <c r="F387" s="14" t="str">
        <f t="shared" si="108"/>
        <v>Ann &amp; Beryl</v>
      </c>
      <c r="G387" s="17">
        <f t="shared" si="107"/>
        <v>0.443</v>
      </c>
      <c r="H387" s="17" t="s">
        <v>388</v>
      </c>
      <c r="I387" s="17" t="s">
        <v>351</v>
      </c>
      <c r="J387" s="17" t="s">
        <v>388</v>
      </c>
      <c r="K387" s="17" t="s">
        <v>351</v>
      </c>
      <c r="L387" s="17"/>
      <c r="M387" s="18"/>
    </row>
    <row r="388" spans="3:13">
      <c r="C388" s="12" t="s">
        <v>54</v>
      </c>
      <c r="D388" s="16">
        <v>0</v>
      </c>
      <c r="E388" s="14"/>
      <c r="F388" s="14" t="str">
        <f t="shared" si="108"/>
        <v>PHANTOM</v>
      </c>
      <c r="G388" s="17" t="str">
        <f t="shared" ref="G388" si="109">IF(D388=0,"",D388)</f>
        <v/>
      </c>
      <c r="H388" s="17" t="s">
        <v>54</v>
      </c>
      <c r="I388" s="17"/>
      <c r="J388" s="17" t="s">
        <v>54</v>
      </c>
      <c r="K388" s="17"/>
      <c r="L388" s="17"/>
      <c r="M388" s="18"/>
    </row>
    <row r="389" spans="3:13">
      <c r="C389" s="12"/>
      <c r="D389" s="13"/>
      <c r="E389" s="14"/>
      <c r="F389" s="14"/>
      <c r="G389" s="17"/>
      <c r="H389" s="17"/>
      <c r="I389" s="17"/>
      <c r="J389" s="17"/>
      <c r="K389" s="17"/>
      <c r="L389" s="17"/>
      <c r="M389" s="18"/>
    </row>
    <row r="390" spans="3:13">
      <c r="C390" s="12" t="s">
        <v>18</v>
      </c>
      <c r="D390" s="13"/>
      <c r="E390" s="14"/>
      <c r="F390" s="14"/>
      <c r="G390" s="17"/>
      <c r="H390" s="17"/>
      <c r="I390" s="17"/>
      <c r="J390" s="17"/>
      <c r="K390" s="17"/>
      <c r="L390" s="17"/>
      <c r="M390" s="18"/>
    </row>
    <row r="391" spans="3:13">
      <c r="C391" s="12" t="s">
        <v>4</v>
      </c>
      <c r="D391" s="13"/>
      <c r="E391" s="14"/>
      <c r="F391" s="14"/>
      <c r="G391" s="17"/>
      <c r="H391" s="17"/>
      <c r="I391" s="17"/>
      <c r="J391" s="17"/>
      <c r="K391" s="17"/>
      <c r="L391" s="17"/>
      <c r="M391" s="18"/>
    </row>
    <row r="392" spans="3:13">
      <c r="C392" s="12" t="s">
        <v>126</v>
      </c>
      <c r="D392" s="16">
        <v>0.73799999999999999</v>
      </c>
      <c r="E392" s="14"/>
      <c r="F392" s="14" t="str">
        <f t="shared" ref="F392:F397" si="110">VLOOKUP(C392,$O$3:$P$239,2,FALSE)</f>
        <v>Bernard &amp; Betty</v>
      </c>
      <c r="G392" s="17">
        <f t="shared" si="107"/>
        <v>0.73799999999999999</v>
      </c>
      <c r="H392" s="17" t="s">
        <v>349</v>
      </c>
      <c r="I392" s="17" t="s">
        <v>352</v>
      </c>
      <c r="J392" s="17" t="s">
        <v>349</v>
      </c>
      <c r="K392" s="17" t="s">
        <v>352</v>
      </c>
      <c r="L392" s="17"/>
      <c r="M392" s="18"/>
    </row>
    <row r="393" spans="3:13">
      <c r="C393" s="12" t="s">
        <v>49</v>
      </c>
      <c r="D393" s="16">
        <v>0.49399999999999999</v>
      </c>
      <c r="E393" s="14"/>
      <c r="F393" s="14" t="str">
        <f t="shared" si="110"/>
        <v>John &amp; Phil O</v>
      </c>
      <c r="G393" s="17">
        <f t="shared" si="107"/>
        <v>0.49399999999999999</v>
      </c>
      <c r="H393" s="17" t="s">
        <v>364</v>
      </c>
      <c r="I393" s="17" t="s">
        <v>381</v>
      </c>
      <c r="J393" s="17" t="s">
        <v>364</v>
      </c>
      <c r="K393" s="17" t="s">
        <v>381</v>
      </c>
      <c r="L393" s="17"/>
      <c r="M393" s="18"/>
    </row>
    <row r="394" spans="3:13">
      <c r="C394" s="12" t="s">
        <v>76</v>
      </c>
      <c r="D394" s="16">
        <v>0.48799999999999999</v>
      </c>
      <c r="E394" s="14"/>
      <c r="F394" s="14" t="str">
        <f t="shared" si="110"/>
        <v>Carole &amp; Kirsten</v>
      </c>
      <c r="G394" s="17">
        <f t="shared" si="107"/>
        <v>0.48799999999999999</v>
      </c>
      <c r="H394" s="17" t="s">
        <v>355</v>
      </c>
      <c r="I394" s="17" t="s">
        <v>367</v>
      </c>
      <c r="J394" s="17" t="s">
        <v>355</v>
      </c>
      <c r="K394" s="17" t="s">
        <v>367</v>
      </c>
      <c r="L394" s="17"/>
      <c r="M394" s="18"/>
    </row>
    <row r="395" spans="3:13">
      <c r="C395" s="12" t="s">
        <v>127</v>
      </c>
      <c r="D395" s="16">
        <v>0.48799999999999999</v>
      </c>
      <c r="E395" s="14"/>
      <c r="F395" s="14" t="str">
        <f t="shared" si="110"/>
        <v>Joy &amp; Rosemary</v>
      </c>
      <c r="G395" s="17">
        <f t="shared" si="107"/>
        <v>0.48799999999999999</v>
      </c>
      <c r="H395" s="17" t="s">
        <v>366</v>
      </c>
      <c r="I395" s="17" t="s">
        <v>376</v>
      </c>
      <c r="J395" s="17" t="s">
        <v>366</v>
      </c>
      <c r="K395" s="17" t="s">
        <v>376</v>
      </c>
      <c r="L395" s="17"/>
      <c r="M395" s="18"/>
    </row>
    <row r="396" spans="3:13">
      <c r="C396" s="12" t="s">
        <v>128</v>
      </c>
      <c r="D396" s="16">
        <v>0.41299999999999998</v>
      </c>
      <c r="E396" s="14"/>
      <c r="F396" s="14" t="str">
        <f t="shared" si="110"/>
        <v>Eugene &amp; Evan</v>
      </c>
      <c r="G396" s="17">
        <f t="shared" si="107"/>
        <v>0.41299999999999998</v>
      </c>
      <c r="H396" s="17" t="s">
        <v>359</v>
      </c>
      <c r="I396" s="17" t="s">
        <v>360</v>
      </c>
      <c r="J396" s="17" t="s">
        <v>359</v>
      </c>
      <c r="K396" s="17" t="s">
        <v>360</v>
      </c>
      <c r="L396" s="17"/>
      <c r="M396" s="18"/>
    </row>
    <row r="397" spans="3:13">
      <c r="C397" s="12" t="s">
        <v>129</v>
      </c>
      <c r="D397" s="16">
        <v>0.38100000000000001</v>
      </c>
      <c r="E397" s="14"/>
      <c r="F397" s="14" t="str">
        <f t="shared" si="110"/>
        <v>Beryl &amp; Margaret</v>
      </c>
      <c r="G397" s="17">
        <f t="shared" si="107"/>
        <v>0.38100000000000001</v>
      </c>
      <c r="H397" s="17" t="s">
        <v>351</v>
      </c>
      <c r="I397" s="17" t="s">
        <v>370</v>
      </c>
      <c r="J397" s="17" t="s">
        <v>351</v>
      </c>
      <c r="K397" s="17" t="s">
        <v>370</v>
      </c>
      <c r="L397" s="17"/>
      <c r="M397" s="18"/>
    </row>
    <row r="398" spans="3:13">
      <c r="C398" s="12"/>
      <c r="D398" s="13"/>
      <c r="E398" s="14"/>
      <c r="F398" s="14"/>
      <c r="G398" s="17"/>
      <c r="H398" s="17"/>
      <c r="I398" s="17"/>
      <c r="J398" s="17"/>
      <c r="K398" s="17"/>
      <c r="L398" s="17"/>
      <c r="M398" s="18"/>
    </row>
    <row r="399" spans="3:13">
      <c r="C399" s="12" t="s">
        <v>5</v>
      </c>
      <c r="D399" s="13"/>
      <c r="E399" s="14"/>
      <c r="F399" s="14"/>
      <c r="G399" s="17"/>
      <c r="H399" s="17"/>
      <c r="I399" s="17"/>
      <c r="J399" s="17"/>
      <c r="K399" s="17"/>
      <c r="L399" s="17"/>
      <c r="M399" s="18"/>
    </row>
    <row r="400" spans="3:13">
      <c r="C400" s="12" t="s">
        <v>52</v>
      </c>
      <c r="D400" s="16">
        <v>0.68100000000000005</v>
      </c>
      <c r="E400" s="14"/>
      <c r="F400" s="14" t="str">
        <f t="shared" ref="F400:F405" si="111">VLOOKUP(C400,$O$3:$P$239,2,FALSE)</f>
        <v>Avril &amp; Rex</v>
      </c>
      <c r="G400" s="17">
        <f t="shared" si="107"/>
        <v>0.68100000000000005</v>
      </c>
      <c r="H400" s="17" t="s">
        <v>347</v>
      </c>
      <c r="I400" s="17" t="s">
        <v>375</v>
      </c>
      <c r="J400" s="17" t="s">
        <v>347</v>
      </c>
      <c r="K400" s="17" t="s">
        <v>375</v>
      </c>
      <c r="L400" s="17"/>
      <c r="M400" s="18"/>
    </row>
    <row r="401" spans="3:13">
      <c r="C401" s="12" t="s">
        <v>130</v>
      </c>
      <c r="D401" s="16">
        <v>0.50600000000000001</v>
      </c>
      <c r="E401" s="14"/>
      <c r="F401" s="14" t="str">
        <f t="shared" si="111"/>
        <v>Bob &amp; Grant</v>
      </c>
      <c r="G401" s="17">
        <f t="shared" si="107"/>
        <v>0.50600000000000001</v>
      </c>
      <c r="H401" s="17" t="s">
        <v>354</v>
      </c>
      <c r="I401" s="17" t="s">
        <v>362</v>
      </c>
      <c r="J401" s="17" t="s">
        <v>354</v>
      </c>
      <c r="K401" s="17" t="s">
        <v>362</v>
      </c>
      <c r="L401" s="17"/>
      <c r="M401" s="18"/>
    </row>
    <row r="402" spans="3:13">
      <c r="C402" s="12" t="s">
        <v>79</v>
      </c>
      <c r="D402" s="16">
        <v>0.47499999999999998</v>
      </c>
      <c r="E402" s="14"/>
      <c r="F402" s="14" t="str">
        <f t="shared" si="111"/>
        <v>Hugh &amp; Ngaire</v>
      </c>
      <c r="G402" s="17">
        <f t="shared" si="107"/>
        <v>0.47499999999999998</v>
      </c>
      <c r="H402" s="17" t="s">
        <v>363</v>
      </c>
      <c r="I402" s="17" t="s">
        <v>373</v>
      </c>
      <c r="J402" s="17" t="s">
        <v>363</v>
      </c>
      <c r="K402" s="17" t="s">
        <v>373</v>
      </c>
      <c r="L402" s="17"/>
      <c r="M402" s="18"/>
    </row>
    <row r="403" spans="3:13">
      <c r="C403" s="12" t="s">
        <v>131</v>
      </c>
      <c r="D403" s="16">
        <v>0.46899999999999997</v>
      </c>
      <c r="E403" s="14"/>
      <c r="F403" s="14" t="str">
        <f t="shared" si="111"/>
        <v>Karen &amp; Murray</v>
      </c>
      <c r="G403" s="17">
        <f t="shared" si="107"/>
        <v>0.46899999999999997</v>
      </c>
      <c r="H403" s="17" t="s">
        <v>390</v>
      </c>
      <c r="I403" s="17" t="s">
        <v>372</v>
      </c>
      <c r="J403" s="17" t="s">
        <v>390</v>
      </c>
      <c r="K403" s="17" t="s">
        <v>372</v>
      </c>
      <c r="L403" s="17"/>
      <c r="M403" s="18"/>
    </row>
    <row r="404" spans="3:13">
      <c r="C404" s="12" t="s">
        <v>53</v>
      </c>
      <c r="D404" s="16">
        <v>0.45600000000000002</v>
      </c>
      <c r="E404" s="14"/>
      <c r="F404" s="14" t="str">
        <f t="shared" si="111"/>
        <v>Mary-Jean &amp; Tom</v>
      </c>
      <c r="G404" s="17">
        <f t="shared" si="107"/>
        <v>0.45600000000000002</v>
      </c>
      <c r="H404" s="17" t="s">
        <v>371</v>
      </c>
      <c r="I404" s="17" t="s">
        <v>377</v>
      </c>
      <c r="J404" s="17" t="s">
        <v>371</v>
      </c>
      <c r="K404" s="17" t="s">
        <v>377</v>
      </c>
      <c r="L404" s="17"/>
      <c r="M404" s="18"/>
    </row>
    <row r="405" spans="3:13">
      <c r="C405" s="12" t="s">
        <v>132</v>
      </c>
      <c r="D405" s="16">
        <v>0.41299999999999998</v>
      </c>
      <c r="E405" s="14"/>
      <c r="F405" s="14" t="str">
        <f t="shared" si="111"/>
        <v>Bea &amp; Bill</v>
      </c>
      <c r="G405" s="17">
        <f t="shared" si="107"/>
        <v>0.41299999999999998</v>
      </c>
      <c r="H405" s="17" t="s">
        <v>348</v>
      </c>
      <c r="I405" s="17" t="s">
        <v>353</v>
      </c>
      <c r="J405" s="17" t="s">
        <v>348</v>
      </c>
      <c r="K405" s="17" t="s">
        <v>353</v>
      </c>
      <c r="L405" s="17"/>
      <c r="M405" s="18"/>
    </row>
    <row r="406" spans="3:13">
      <c r="C406" s="12" t="s">
        <v>0</v>
      </c>
      <c r="D406" s="13"/>
      <c r="E406" s="14"/>
      <c r="F406" s="14"/>
      <c r="G406" s="17"/>
      <c r="H406" s="17"/>
      <c r="I406" s="17"/>
      <c r="J406" s="17"/>
      <c r="K406" s="17"/>
      <c r="L406" s="17"/>
      <c r="M406" s="18"/>
    </row>
    <row r="407" spans="3:13">
      <c r="C407" s="12" t="s">
        <v>19</v>
      </c>
      <c r="D407" s="13"/>
      <c r="E407" s="14"/>
      <c r="F407" s="14"/>
      <c r="G407" s="17"/>
      <c r="H407" s="17"/>
      <c r="I407" s="17"/>
      <c r="J407" s="17"/>
      <c r="K407" s="17"/>
      <c r="L407" s="17"/>
      <c r="M407" s="18"/>
    </row>
    <row r="408" spans="3:13">
      <c r="C408" s="12" t="s">
        <v>4</v>
      </c>
      <c r="D408" s="13"/>
      <c r="E408" s="14"/>
      <c r="F408" s="14"/>
      <c r="G408" s="17"/>
      <c r="H408" s="17"/>
      <c r="I408" s="17"/>
      <c r="J408" s="17"/>
      <c r="K408" s="17"/>
      <c r="L408" s="17"/>
      <c r="M408" s="18"/>
    </row>
    <row r="409" spans="3:13">
      <c r="C409" s="12" t="s">
        <v>51</v>
      </c>
      <c r="D409" s="16">
        <v>0.7</v>
      </c>
      <c r="E409" s="14"/>
      <c r="F409" s="14" t="str">
        <f t="shared" ref="F409:F415" si="112">VLOOKUP(C409,$O$3:$P$239,2,FALSE)</f>
        <v>Jonathan &amp; Murray</v>
      </c>
      <c r="G409" s="17">
        <f t="shared" si="107"/>
        <v>0.7</v>
      </c>
      <c r="H409" s="17" t="s">
        <v>365</v>
      </c>
      <c r="I409" s="17" t="s">
        <v>372</v>
      </c>
      <c r="J409" s="17" t="s">
        <v>365</v>
      </c>
      <c r="K409" s="17" t="s">
        <v>372</v>
      </c>
      <c r="L409" s="17"/>
      <c r="M409" s="18"/>
    </row>
    <row r="410" spans="3:13">
      <c r="C410" s="12" t="s">
        <v>122</v>
      </c>
      <c r="D410" s="16">
        <v>0.53800000000000003</v>
      </c>
      <c r="E410" s="14"/>
      <c r="F410" s="14" t="str">
        <f t="shared" si="112"/>
        <v>Bob &amp; Grant</v>
      </c>
      <c r="G410" s="17">
        <f t="shared" si="107"/>
        <v>0.53800000000000003</v>
      </c>
      <c r="H410" s="17" t="s">
        <v>354</v>
      </c>
      <c r="I410" s="17" t="s">
        <v>362</v>
      </c>
      <c r="J410" s="17" t="s">
        <v>354</v>
      </c>
      <c r="K410" s="17" t="s">
        <v>362</v>
      </c>
      <c r="L410" s="17"/>
      <c r="M410" s="18"/>
    </row>
    <row r="411" spans="3:13">
      <c r="C411" s="12" t="s">
        <v>46</v>
      </c>
      <c r="D411" s="16">
        <v>0.48599999999999999</v>
      </c>
      <c r="E411" s="14"/>
      <c r="F411" s="14" t="str">
        <f t="shared" si="112"/>
        <v>Carole &amp; Kirsten</v>
      </c>
      <c r="G411" s="17">
        <f t="shared" si="107"/>
        <v>0.48599999999999999</v>
      </c>
      <c r="H411" s="17" t="s">
        <v>355</v>
      </c>
      <c r="I411" s="17" t="s">
        <v>367</v>
      </c>
      <c r="J411" s="17" t="s">
        <v>355</v>
      </c>
      <c r="K411" s="17" t="s">
        <v>367</v>
      </c>
      <c r="L411" s="17"/>
      <c r="M411" s="18"/>
    </row>
    <row r="412" spans="3:13">
      <c r="C412" s="12" t="s">
        <v>48</v>
      </c>
      <c r="D412" s="16">
        <v>0.48099999999999998</v>
      </c>
      <c r="E412" s="14"/>
      <c r="F412" s="14" t="str">
        <f t="shared" si="112"/>
        <v>Joy &amp; Rosemary</v>
      </c>
      <c r="G412" s="17">
        <f t="shared" si="107"/>
        <v>0.48099999999999998</v>
      </c>
      <c r="H412" s="17" t="s">
        <v>366</v>
      </c>
      <c r="I412" s="17" t="s">
        <v>376</v>
      </c>
      <c r="J412" s="17" t="s">
        <v>366</v>
      </c>
      <c r="K412" s="17" t="s">
        <v>376</v>
      </c>
      <c r="L412" s="17"/>
      <c r="M412" s="18"/>
    </row>
    <row r="413" spans="3:13">
      <c r="C413" s="12" t="s">
        <v>57</v>
      </c>
      <c r="D413" s="16">
        <v>0.45</v>
      </c>
      <c r="E413" s="14"/>
      <c r="F413" s="14" t="str">
        <f t="shared" si="112"/>
        <v>Hugh &amp; Ngaire</v>
      </c>
      <c r="G413" s="17">
        <f t="shared" si="107"/>
        <v>0.45</v>
      </c>
      <c r="H413" s="17" t="s">
        <v>363</v>
      </c>
      <c r="I413" s="17" t="s">
        <v>373</v>
      </c>
      <c r="J413" s="17" t="s">
        <v>363</v>
      </c>
      <c r="K413" s="17" t="s">
        <v>373</v>
      </c>
      <c r="L413" s="17"/>
      <c r="M413" s="18"/>
    </row>
    <row r="414" spans="3:13">
      <c r="C414" s="12" t="s">
        <v>84</v>
      </c>
      <c r="D414" s="16">
        <v>0.438</v>
      </c>
      <c r="E414" s="14"/>
      <c r="F414" s="14" t="str">
        <f t="shared" si="112"/>
        <v>Bernard &amp; Betty</v>
      </c>
      <c r="G414" s="17">
        <f t="shared" si="107"/>
        <v>0.438</v>
      </c>
      <c r="H414" s="17" t="s">
        <v>349</v>
      </c>
      <c r="I414" s="17" t="s">
        <v>352</v>
      </c>
      <c r="J414" s="17" t="s">
        <v>349</v>
      </c>
      <c r="K414" s="17" t="s">
        <v>352</v>
      </c>
      <c r="L414" s="17"/>
      <c r="M414" s="18"/>
    </row>
    <row r="415" spans="3:13">
      <c r="C415" s="12" t="s">
        <v>123</v>
      </c>
      <c r="D415" s="16">
        <v>0.39300000000000002</v>
      </c>
      <c r="E415" s="14"/>
      <c r="F415" s="14" t="str">
        <f t="shared" si="112"/>
        <v>Leonie &amp; Margaret</v>
      </c>
      <c r="G415" s="17">
        <f t="shared" si="107"/>
        <v>0.39300000000000002</v>
      </c>
      <c r="H415" s="17" t="s">
        <v>368</v>
      </c>
      <c r="I415" s="17" t="s">
        <v>370</v>
      </c>
      <c r="J415" s="17" t="s">
        <v>368</v>
      </c>
      <c r="K415" s="17" t="s">
        <v>370</v>
      </c>
      <c r="L415" s="17"/>
      <c r="M415" s="18"/>
    </row>
    <row r="416" spans="3:13">
      <c r="C416" s="12"/>
      <c r="D416" s="13"/>
      <c r="E416" s="14"/>
      <c r="F416" s="14"/>
      <c r="G416" s="17"/>
      <c r="H416" s="17"/>
      <c r="I416" s="17"/>
      <c r="J416" s="17"/>
      <c r="K416" s="17"/>
      <c r="L416" s="17"/>
      <c r="M416" s="18"/>
    </row>
    <row r="417" spans="3:13">
      <c r="C417" s="12" t="s">
        <v>5</v>
      </c>
      <c r="D417" s="13"/>
      <c r="E417" s="14"/>
      <c r="F417" s="14"/>
      <c r="G417" s="17"/>
      <c r="H417" s="17"/>
      <c r="I417" s="17"/>
      <c r="J417" s="17"/>
      <c r="K417" s="17"/>
      <c r="L417" s="17"/>
      <c r="M417" s="18"/>
    </row>
    <row r="418" spans="3:13">
      <c r="C418" s="12" t="s">
        <v>49</v>
      </c>
      <c r="D418" s="16">
        <v>0.66100000000000003</v>
      </c>
      <c r="E418" s="14"/>
      <c r="F418" s="14" t="str">
        <f t="shared" ref="F418:F424" si="113">VLOOKUP(C418,$O$3:$P$239,2,FALSE)</f>
        <v>John &amp; Phil O</v>
      </c>
      <c r="G418" s="17">
        <f t="shared" si="107"/>
        <v>0.66100000000000003</v>
      </c>
      <c r="H418" s="17" t="s">
        <v>364</v>
      </c>
      <c r="I418" s="17" t="s">
        <v>381</v>
      </c>
      <c r="J418" s="17" t="s">
        <v>364</v>
      </c>
      <c r="K418" s="17" t="s">
        <v>381</v>
      </c>
      <c r="L418" s="17"/>
      <c r="M418" s="18"/>
    </row>
    <row r="419" spans="3:13">
      <c r="C419" s="12" t="s">
        <v>55</v>
      </c>
      <c r="D419" s="16">
        <v>0.56100000000000005</v>
      </c>
      <c r="E419" s="14"/>
      <c r="F419" s="14" t="str">
        <f t="shared" si="113"/>
        <v>Carol C &amp; Richard S</v>
      </c>
      <c r="G419" s="17">
        <f t="shared" si="107"/>
        <v>0.56100000000000005</v>
      </c>
      <c r="H419" s="17" t="s">
        <v>395</v>
      </c>
      <c r="I419" s="17" t="s">
        <v>380</v>
      </c>
      <c r="J419" s="17" t="s">
        <v>395</v>
      </c>
      <c r="K419" s="17" t="s">
        <v>380</v>
      </c>
      <c r="L419" s="17"/>
      <c r="M419" s="18"/>
    </row>
    <row r="420" spans="3:13">
      <c r="C420" s="12" t="s">
        <v>53</v>
      </c>
      <c r="D420" s="16">
        <v>0.51700000000000002</v>
      </c>
      <c r="E420" s="14"/>
      <c r="F420" s="14" t="str">
        <f t="shared" si="113"/>
        <v>Mary-Jean &amp; Tom</v>
      </c>
      <c r="G420" s="17">
        <f t="shared" si="107"/>
        <v>0.51700000000000002</v>
      </c>
      <c r="H420" s="17" t="s">
        <v>371</v>
      </c>
      <c r="I420" s="17" t="s">
        <v>377</v>
      </c>
      <c r="J420" s="17" t="s">
        <v>371</v>
      </c>
      <c r="K420" s="17" t="s">
        <v>377</v>
      </c>
      <c r="L420" s="17"/>
      <c r="M420" s="18"/>
    </row>
    <row r="421" spans="3:13">
      <c r="C421" s="12" t="s">
        <v>124</v>
      </c>
      <c r="D421" s="16">
        <v>0.46100000000000002</v>
      </c>
      <c r="E421" s="14"/>
      <c r="F421" s="14" t="str">
        <f t="shared" si="113"/>
        <v>Colin &amp; Eugene</v>
      </c>
      <c r="G421" s="17">
        <f t="shared" si="107"/>
        <v>0.46100000000000002</v>
      </c>
      <c r="H421" s="17" t="s">
        <v>357</v>
      </c>
      <c r="I421" s="17" t="s">
        <v>359</v>
      </c>
      <c r="J421" s="17" t="s">
        <v>357</v>
      </c>
      <c r="K421" s="17" t="s">
        <v>359</v>
      </c>
      <c r="L421" s="17"/>
      <c r="M421" s="18"/>
    </row>
    <row r="422" spans="3:13">
      <c r="C422" s="12" t="s">
        <v>125</v>
      </c>
      <c r="D422" s="16">
        <v>0.42199999999999999</v>
      </c>
      <c r="E422" s="14"/>
      <c r="F422" s="14" t="str">
        <f t="shared" si="113"/>
        <v>Liz &amp; Richard M</v>
      </c>
      <c r="G422" s="17">
        <f t="shared" si="107"/>
        <v>0.42199999999999999</v>
      </c>
      <c r="H422" s="17" t="s">
        <v>369</v>
      </c>
      <c r="I422" s="17" t="s">
        <v>394</v>
      </c>
      <c r="J422" s="17" t="s">
        <v>369</v>
      </c>
      <c r="K422" s="17" t="s">
        <v>394</v>
      </c>
      <c r="L422" s="17"/>
      <c r="M422" s="18"/>
    </row>
    <row r="423" spans="3:13">
      <c r="C423" s="12" t="s">
        <v>120</v>
      </c>
      <c r="D423" s="16">
        <v>0.378</v>
      </c>
      <c r="E423" s="14"/>
      <c r="F423" s="14" t="str">
        <f t="shared" si="113"/>
        <v>Beryl &amp; Carolyn</v>
      </c>
      <c r="G423" s="17">
        <f t="shared" si="107"/>
        <v>0.378</v>
      </c>
      <c r="H423" s="17" t="s">
        <v>351</v>
      </c>
      <c r="I423" s="17" t="s">
        <v>356</v>
      </c>
      <c r="J423" s="17" t="s">
        <v>351</v>
      </c>
      <c r="K423" s="17" t="s">
        <v>356</v>
      </c>
      <c r="L423" s="17"/>
      <c r="M423" s="18"/>
    </row>
    <row r="424" spans="3:13">
      <c r="C424" s="12" t="s">
        <v>54</v>
      </c>
      <c r="D424" s="16">
        <v>0</v>
      </c>
      <c r="E424" s="14"/>
      <c r="F424" s="14" t="str">
        <f t="shared" si="113"/>
        <v>PHANTOM</v>
      </c>
      <c r="G424" s="17" t="str">
        <f t="shared" ref="G424" si="114">IF(D424=0,"",D424)</f>
        <v/>
      </c>
      <c r="H424" s="17" t="s">
        <v>54</v>
      </c>
      <c r="I424" s="17"/>
      <c r="J424" s="17" t="s">
        <v>54</v>
      </c>
      <c r="K424" s="17"/>
      <c r="L424" s="17"/>
      <c r="M424" s="18"/>
    </row>
    <row r="425" spans="3:13">
      <c r="C425" s="12"/>
      <c r="D425" s="13"/>
      <c r="E425" s="14"/>
      <c r="F425" s="14"/>
      <c r="G425" s="17"/>
      <c r="H425" s="17"/>
      <c r="I425" s="17"/>
      <c r="J425" s="17"/>
      <c r="K425" s="17"/>
      <c r="L425" s="17"/>
      <c r="M425" s="18"/>
    </row>
    <row r="426" spans="3:13">
      <c r="C426" s="12" t="s">
        <v>20</v>
      </c>
      <c r="D426" s="13"/>
      <c r="E426" s="14"/>
      <c r="F426" s="14"/>
      <c r="G426" s="17"/>
      <c r="H426" s="17"/>
      <c r="I426" s="17"/>
      <c r="J426" s="17"/>
      <c r="K426" s="17"/>
      <c r="L426" s="17"/>
      <c r="M426" s="18"/>
    </row>
    <row r="427" spans="3:13">
      <c r="C427" s="12" t="s">
        <v>4</v>
      </c>
      <c r="D427" s="13"/>
      <c r="E427" s="14"/>
      <c r="F427" s="14"/>
      <c r="G427" s="17"/>
      <c r="H427" s="17"/>
      <c r="I427" s="17"/>
      <c r="J427" s="17"/>
      <c r="K427" s="17"/>
      <c r="L427" s="17"/>
      <c r="M427" s="18"/>
    </row>
    <row r="428" spans="3:13">
      <c r="C428" s="12" t="s">
        <v>151</v>
      </c>
      <c r="D428" s="16">
        <v>0.66300000000000003</v>
      </c>
      <c r="E428" s="14"/>
      <c r="F428" s="14" t="str">
        <f t="shared" ref="F428:F433" si="115">VLOOKUP(C428,$O$3:$P$239,2,FALSE)</f>
        <v>Carolyn &amp; Colin</v>
      </c>
      <c r="G428" s="17">
        <f t="shared" si="107"/>
        <v>0.66300000000000003</v>
      </c>
      <c r="H428" s="17" t="s">
        <v>356</v>
      </c>
      <c r="I428" s="17" t="s">
        <v>357</v>
      </c>
      <c r="L428" s="17" t="s">
        <v>356</v>
      </c>
      <c r="M428" s="18" t="s">
        <v>357</v>
      </c>
    </row>
    <row r="429" spans="3:13">
      <c r="C429" s="12" t="s">
        <v>162</v>
      </c>
      <c r="D429" s="16">
        <v>0.55600000000000005</v>
      </c>
      <c r="E429" s="14"/>
      <c r="F429" s="14" t="str">
        <f t="shared" si="115"/>
        <v>Betty &amp; John</v>
      </c>
      <c r="G429" s="17">
        <f t="shared" si="107"/>
        <v>0.55600000000000005</v>
      </c>
      <c r="H429" s="17" t="s">
        <v>352</v>
      </c>
      <c r="I429" s="17" t="s">
        <v>364</v>
      </c>
      <c r="L429" s="17" t="s">
        <v>352</v>
      </c>
      <c r="M429" s="18" t="s">
        <v>364</v>
      </c>
    </row>
    <row r="430" spans="3:13">
      <c r="C430" s="12" t="s">
        <v>163</v>
      </c>
      <c r="D430" s="16">
        <v>0.5</v>
      </c>
      <c r="E430" s="14"/>
      <c r="F430" s="14" t="str">
        <f t="shared" si="115"/>
        <v>Ngaire &amp; Phil O</v>
      </c>
      <c r="G430" s="17">
        <f t="shared" si="107"/>
        <v>0.5</v>
      </c>
      <c r="H430" s="17" t="s">
        <v>373</v>
      </c>
      <c r="I430" s="17" t="s">
        <v>381</v>
      </c>
      <c r="L430" s="17" t="s">
        <v>373</v>
      </c>
      <c r="M430" s="18" t="s">
        <v>381</v>
      </c>
    </row>
    <row r="431" spans="3:13">
      <c r="C431" s="12" t="s">
        <v>164</v>
      </c>
      <c r="D431" s="16">
        <v>0.48099999999999998</v>
      </c>
      <c r="E431" s="14"/>
      <c r="F431" s="14" t="str">
        <f t="shared" si="115"/>
        <v>Bea &amp; Kirsten</v>
      </c>
      <c r="G431" s="17">
        <f t="shared" si="107"/>
        <v>0.48099999999999998</v>
      </c>
      <c r="H431" s="17" t="s">
        <v>348</v>
      </c>
      <c r="I431" s="17" t="s">
        <v>367</v>
      </c>
      <c r="L431" s="17" t="s">
        <v>348</v>
      </c>
      <c r="M431" s="18" t="s">
        <v>367</v>
      </c>
    </row>
    <row r="432" spans="3:13">
      <c r="C432" s="12" t="s">
        <v>165</v>
      </c>
      <c r="D432" s="16">
        <v>0.41899999999999998</v>
      </c>
      <c r="E432" s="14"/>
      <c r="F432" s="14" t="str">
        <f t="shared" si="115"/>
        <v>Dale &amp; Philip</v>
      </c>
      <c r="G432" s="17">
        <f t="shared" si="107"/>
        <v>0.41899999999999998</v>
      </c>
      <c r="H432" s="17" t="s">
        <v>358</v>
      </c>
      <c r="I432" s="17" t="s">
        <v>374</v>
      </c>
      <c r="L432" s="17" t="s">
        <v>358</v>
      </c>
      <c r="M432" s="18" t="s">
        <v>374</v>
      </c>
    </row>
    <row r="433" spans="3:13">
      <c r="C433" s="12" t="s">
        <v>166</v>
      </c>
      <c r="D433" s="16">
        <v>0.38100000000000001</v>
      </c>
      <c r="E433" s="14"/>
      <c r="F433" s="14" t="str">
        <f t="shared" si="115"/>
        <v>Ann &amp; Hugh</v>
      </c>
      <c r="G433" s="17">
        <f t="shared" si="107"/>
        <v>0.38100000000000001</v>
      </c>
      <c r="H433" s="17" t="s">
        <v>388</v>
      </c>
      <c r="I433" s="17" t="s">
        <v>363</v>
      </c>
      <c r="L433" s="17" t="s">
        <v>388</v>
      </c>
      <c r="M433" s="18" t="s">
        <v>363</v>
      </c>
    </row>
    <row r="434" spans="3:13">
      <c r="C434" s="12"/>
      <c r="D434" s="13"/>
      <c r="E434" s="14"/>
      <c r="F434" s="14"/>
      <c r="G434" s="17"/>
      <c r="H434" s="17"/>
      <c r="I434" s="17"/>
      <c r="L434" s="17"/>
      <c r="M434" s="18"/>
    </row>
    <row r="435" spans="3:13">
      <c r="C435" s="12" t="s">
        <v>5</v>
      </c>
      <c r="D435" s="13"/>
      <c r="E435" s="14"/>
      <c r="F435" s="14"/>
      <c r="G435" s="17"/>
      <c r="H435" s="17"/>
      <c r="I435" s="17"/>
      <c r="L435" s="17"/>
      <c r="M435" s="18"/>
    </row>
    <row r="436" spans="3:13">
      <c r="C436" s="12" t="s">
        <v>167</v>
      </c>
      <c r="D436" s="16">
        <v>0.61899999999999999</v>
      </c>
      <c r="E436" s="14"/>
      <c r="F436" s="14" t="str">
        <f t="shared" ref="F436:F441" si="116">VLOOKUP(C436,$O$3:$P$239,2,FALSE)</f>
        <v>Avril &amp; Mary-Jean</v>
      </c>
      <c r="G436" s="17">
        <f t="shared" si="107"/>
        <v>0.61899999999999999</v>
      </c>
      <c r="H436" s="17" t="s">
        <v>347</v>
      </c>
      <c r="I436" s="17" t="s">
        <v>371</v>
      </c>
      <c r="L436" s="17" t="s">
        <v>347</v>
      </c>
      <c r="M436" s="18" t="s">
        <v>371</v>
      </c>
    </row>
    <row r="437" spans="3:13">
      <c r="C437" s="12" t="s">
        <v>168</v>
      </c>
      <c r="D437" s="16">
        <v>0.58799999999999997</v>
      </c>
      <c r="E437" s="14"/>
      <c r="F437" s="14" t="str">
        <f t="shared" si="116"/>
        <v>Bob &amp; Tom</v>
      </c>
      <c r="G437" s="17">
        <f t="shared" si="107"/>
        <v>0.58799999999999997</v>
      </c>
      <c r="H437" s="17" t="s">
        <v>354</v>
      </c>
      <c r="I437" s="17" t="s">
        <v>377</v>
      </c>
      <c r="L437" s="17" t="s">
        <v>354</v>
      </c>
      <c r="M437" s="18" t="s">
        <v>377</v>
      </c>
    </row>
    <row r="438" spans="3:13">
      <c r="C438" s="12" t="s">
        <v>169</v>
      </c>
      <c r="D438" s="16">
        <v>0.58099999999999996</v>
      </c>
      <c r="E438" s="14"/>
      <c r="F438" s="14" t="str">
        <f t="shared" si="116"/>
        <v>Eugene &amp; Carole</v>
      </c>
      <c r="G438" s="17">
        <f t="shared" si="107"/>
        <v>0.58099999999999996</v>
      </c>
      <c r="H438" s="17" t="s">
        <v>359</v>
      </c>
      <c r="I438" s="17" t="s">
        <v>355</v>
      </c>
      <c r="L438" s="17" t="s">
        <v>359</v>
      </c>
      <c r="M438" s="18" t="s">
        <v>355</v>
      </c>
    </row>
    <row r="439" spans="3:13">
      <c r="C439" s="12" t="s">
        <v>170</v>
      </c>
      <c r="D439" s="16">
        <v>0.48099999999999998</v>
      </c>
      <c r="E439" s="14"/>
      <c r="F439" s="14" t="str">
        <f t="shared" si="116"/>
        <v>Evan &amp; Grant</v>
      </c>
      <c r="G439" s="17">
        <f t="shared" si="107"/>
        <v>0.48099999999999998</v>
      </c>
      <c r="H439" s="17" t="s">
        <v>360</v>
      </c>
      <c r="I439" s="17" t="s">
        <v>362</v>
      </c>
      <c r="L439" s="17" t="s">
        <v>360</v>
      </c>
      <c r="M439" s="18" t="s">
        <v>362</v>
      </c>
    </row>
    <row r="440" spans="3:13">
      <c r="C440" s="12" t="s">
        <v>171</v>
      </c>
      <c r="D440" s="16">
        <v>0.47499999999999998</v>
      </c>
      <c r="E440" s="14"/>
      <c r="F440" s="14" t="str">
        <f t="shared" si="116"/>
        <v>Bernie &amp; Liz</v>
      </c>
      <c r="G440" s="17">
        <f t="shared" si="107"/>
        <v>0.47499999999999998</v>
      </c>
      <c r="H440" s="17" t="s">
        <v>350</v>
      </c>
      <c r="I440" s="17" t="s">
        <v>369</v>
      </c>
      <c r="L440" s="17" t="s">
        <v>350</v>
      </c>
      <c r="M440" s="18" t="s">
        <v>369</v>
      </c>
    </row>
    <row r="441" spans="3:13">
      <c r="C441" s="12" t="s">
        <v>172</v>
      </c>
      <c r="D441" s="16">
        <v>0.25600000000000001</v>
      </c>
      <c r="E441" s="14"/>
      <c r="F441" s="14" t="str">
        <f t="shared" si="116"/>
        <v>Bill &amp; Richard M</v>
      </c>
      <c r="G441" s="17">
        <f t="shared" ref="G441:G504" si="117">D441</f>
        <v>0.25600000000000001</v>
      </c>
      <c r="H441" s="17" t="s">
        <v>353</v>
      </c>
      <c r="I441" s="17" t="s">
        <v>394</v>
      </c>
      <c r="L441" s="17" t="s">
        <v>353</v>
      </c>
      <c r="M441" s="18" t="s">
        <v>394</v>
      </c>
    </row>
    <row r="442" spans="3:13">
      <c r="C442" s="12"/>
      <c r="D442" s="13"/>
      <c r="E442" s="14"/>
      <c r="F442" s="14"/>
      <c r="G442" s="17"/>
      <c r="H442" s="17"/>
      <c r="I442" s="17"/>
      <c r="J442" s="17"/>
      <c r="K442" s="17"/>
      <c r="L442" s="17"/>
      <c r="M442" s="18"/>
    </row>
    <row r="443" spans="3:13">
      <c r="C443" s="12" t="s">
        <v>21</v>
      </c>
      <c r="D443" s="13"/>
      <c r="E443" s="14"/>
      <c r="F443" s="14"/>
      <c r="G443" s="17"/>
      <c r="H443" s="17"/>
      <c r="I443" s="17"/>
      <c r="J443" s="17"/>
      <c r="K443" s="17"/>
      <c r="L443" s="17"/>
      <c r="M443" s="18"/>
    </row>
    <row r="444" spans="3:13">
      <c r="C444" s="12" t="s">
        <v>4</v>
      </c>
      <c r="D444" s="13"/>
      <c r="E444" s="14"/>
      <c r="F444" s="14"/>
      <c r="G444" s="17"/>
      <c r="H444" s="17"/>
      <c r="I444" s="17"/>
      <c r="J444" s="17"/>
      <c r="K444" s="17"/>
      <c r="L444" s="17"/>
      <c r="M444" s="18"/>
    </row>
    <row r="445" spans="3:13">
      <c r="C445" s="12" t="s">
        <v>41</v>
      </c>
      <c r="D445" s="16">
        <v>0.61099999999999999</v>
      </c>
      <c r="E445" s="14"/>
      <c r="F445" s="14" t="str">
        <f t="shared" ref="F445:F451" si="118">VLOOKUP(C445,$O$3:$P$239,2,FALSE)</f>
        <v>Carol C &amp; Richard S</v>
      </c>
      <c r="G445" s="17">
        <f t="shared" si="117"/>
        <v>0.61099999999999999</v>
      </c>
      <c r="H445" s="17" t="s">
        <v>395</v>
      </c>
      <c r="I445" s="17" t="s">
        <v>380</v>
      </c>
      <c r="J445" s="17" t="s">
        <v>395</v>
      </c>
      <c r="K445" s="17" t="s">
        <v>380</v>
      </c>
      <c r="L445" s="17"/>
      <c r="M445" s="18"/>
    </row>
    <row r="446" spans="3:13">
      <c r="C446" s="12" t="s">
        <v>84</v>
      </c>
      <c r="D446" s="16">
        <v>0.60599999999999998</v>
      </c>
      <c r="E446" s="14"/>
      <c r="F446" s="14" t="str">
        <f t="shared" si="118"/>
        <v>Bernard &amp; Betty</v>
      </c>
      <c r="G446" s="17">
        <f t="shared" si="117"/>
        <v>0.60599999999999998</v>
      </c>
      <c r="H446" s="17" t="s">
        <v>349</v>
      </c>
      <c r="I446" s="17" t="s">
        <v>352</v>
      </c>
      <c r="J446" s="17" t="s">
        <v>349</v>
      </c>
      <c r="K446" s="17" t="s">
        <v>352</v>
      </c>
      <c r="L446" s="17"/>
      <c r="M446" s="18"/>
    </row>
    <row r="447" spans="3:13">
      <c r="C447" s="12" t="s">
        <v>51</v>
      </c>
      <c r="D447" s="16">
        <v>0.46700000000000003</v>
      </c>
      <c r="E447" s="14"/>
      <c r="F447" s="14" t="str">
        <f t="shared" si="118"/>
        <v>Jonathan &amp; Murray</v>
      </c>
      <c r="G447" s="17">
        <f t="shared" si="117"/>
        <v>0.46700000000000003</v>
      </c>
      <c r="H447" s="17" t="s">
        <v>365</v>
      </c>
      <c r="I447" s="17" t="s">
        <v>372</v>
      </c>
      <c r="J447" s="17" t="s">
        <v>365</v>
      </c>
      <c r="K447" s="17" t="s">
        <v>372</v>
      </c>
      <c r="L447" s="17"/>
      <c r="M447" s="18"/>
    </row>
    <row r="448" spans="3:13">
      <c r="C448" s="12" t="s">
        <v>173</v>
      </c>
      <c r="D448" s="16">
        <v>0.46100000000000002</v>
      </c>
      <c r="E448" s="14"/>
      <c r="F448" s="14" t="str">
        <f t="shared" si="118"/>
        <v>Carolyn &amp; Margaret</v>
      </c>
      <c r="G448" s="17">
        <f t="shared" si="117"/>
        <v>0.46100000000000002</v>
      </c>
      <c r="H448" s="17" t="s">
        <v>356</v>
      </c>
      <c r="I448" s="17" t="s">
        <v>370</v>
      </c>
      <c r="J448" s="17" t="s">
        <v>356</v>
      </c>
      <c r="K448" s="17" t="s">
        <v>370</v>
      </c>
      <c r="L448" s="17"/>
      <c r="M448" s="18"/>
    </row>
    <row r="449" spans="3:13">
      <c r="C449" s="12" t="s">
        <v>76</v>
      </c>
      <c r="D449" s="16">
        <v>0.45600000000000002</v>
      </c>
      <c r="E449" s="14"/>
      <c r="F449" s="14" t="str">
        <f t="shared" si="118"/>
        <v>Carole &amp; Kirsten</v>
      </c>
      <c r="G449" s="17">
        <f t="shared" si="117"/>
        <v>0.45600000000000002</v>
      </c>
      <c r="H449" s="17" t="s">
        <v>355</v>
      </c>
      <c r="I449" s="17" t="s">
        <v>367</v>
      </c>
      <c r="J449" s="17" t="s">
        <v>355</v>
      </c>
      <c r="K449" s="17" t="s">
        <v>367</v>
      </c>
      <c r="L449" s="17"/>
      <c r="M449" s="18"/>
    </row>
    <row r="450" spans="3:13">
      <c r="C450" s="12" t="s">
        <v>174</v>
      </c>
      <c r="D450" s="16">
        <v>0.4</v>
      </c>
      <c r="E450" s="14"/>
      <c r="F450" s="14" t="str">
        <f t="shared" si="118"/>
        <v>Beryl &amp; Richard M</v>
      </c>
      <c r="G450" s="17">
        <f t="shared" si="117"/>
        <v>0.4</v>
      </c>
      <c r="H450" s="17" t="s">
        <v>351</v>
      </c>
      <c r="I450" s="17" t="s">
        <v>394</v>
      </c>
      <c r="J450" s="17" t="s">
        <v>351</v>
      </c>
      <c r="K450" s="17" t="s">
        <v>394</v>
      </c>
      <c r="L450" s="17"/>
      <c r="M450" s="18"/>
    </row>
    <row r="451" spans="3:13">
      <c r="C451" s="12" t="s">
        <v>54</v>
      </c>
      <c r="D451" s="16">
        <v>0</v>
      </c>
      <c r="E451" s="14"/>
      <c r="F451" s="14" t="str">
        <f t="shared" si="118"/>
        <v>PHANTOM</v>
      </c>
      <c r="G451" s="17" t="str">
        <f t="shared" ref="G451" si="119">IF(D451=0,"",D451)</f>
        <v/>
      </c>
      <c r="H451" s="17" t="s">
        <v>54</v>
      </c>
      <c r="I451" s="17"/>
      <c r="J451" s="17" t="s">
        <v>54</v>
      </c>
      <c r="K451" s="17"/>
      <c r="L451" s="17"/>
      <c r="M451" s="18"/>
    </row>
    <row r="452" spans="3:13">
      <c r="C452" s="12"/>
      <c r="D452" s="13"/>
      <c r="E452" s="14"/>
      <c r="F452" s="14"/>
      <c r="G452" s="17"/>
      <c r="H452" s="17"/>
      <c r="I452" s="17"/>
      <c r="J452" s="17"/>
      <c r="K452" s="17"/>
      <c r="L452" s="17"/>
      <c r="M452" s="18"/>
    </row>
    <row r="453" spans="3:13">
      <c r="C453" s="12" t="s">
        <v>5</v>
      </c>
      <c r="D453" s="13"/>
      <c r="E453" s="14"/>
      <c r="F453" s="14"/>
      <c r="G453" s="17"/>
      <c r="H453" s="17"/>
      <c r="I453" s="17"/>
      <c r="J453" s="17"/>
      <c r="K453" s="17"/>
      <c r="L453" s="17"/>
      <c r="M453" s="18"/>
    </row>
    <row r="454" spans="3:13">
      <c r="C454" s="12" t="s">
        <v>49</v>
      </c>
      <c r="D454" s="16">
        <v>0.66400000000000003</v>
      </c>
      <c r="E454" s="14"/>
      <c r="F454" s="14" t="str">
        <f t="shared" ref="F454:F460" si="120">VLOOKUP(C454,$O$3:$P$239,2,FALSE)</f>
        <v>John &amp; Phil O</v>
      </c>
      <c r="G454" s="17">
        <f t="shared" si="117"/>
        <v>0.66400000000000003</v>
      </c>
      <c r="H454" s="17" t="s">
        <v>364</v>
      </c>
      <c r="I454" s="17" t="s">
        <v>381</v>
      </c>
      <c r="J454" s="17" t="s">
        <v>364</v>
      </c>
      <c r="K454" s="17" t="s">
        <v>381</v>
      </c>
      <c r="L454" s="17"/>
      <c r="M454" s="18"/>
    </row>
    <row r="455" spans="3:13">
      <c r="C455" s="12" t="s">
        <v>48</v>
      </c>
      <c r="D455" s="16">
        <v>0.6</v>
      </c>
      <c r="E455" s="14"/>
      <c r="F455" s="14" t="str">
        <f t="shared" si="120"/>
        <v>Joy &amp; Rosemary</v>
      </c>
      <c r="G455" s="17">
        <f t="shared" si="117"/>
        <v>0.6</v>
      </c>
      <c r="H455" s="17" t="s">
        <v>366</v>
      </c>
      <c r="I455" s="17" t="s">
        <v>376</v>
      </c>
      <c r="J455" s="17" t="s">
        <v>366</v>
      </c>
      <c r="K455" s="17" t="s">
        <v>376</v>
      </c>
      <c r="L455" s="17"/>
      <c r="M455" s="18"/>
    </row>
    <row r="456" spans="3:13">
      <c r="C456" s="12" t="s">
        <v>53</v>
      </c>
      <c r="D456" s="16">
        <v>0.53600000000000003</v>
      </c>
      <c r="E456" s="14"/>
      <c r="F456" s="14" t="str">
        <f t="shared" si="120"/>
        <v>Mary-Jean &amp; Tom</v>
      </c>
      <c r="G456" s="17">
        <f t="shared" si="117"/>
        <v>0.53600000000000003</v>
      </c>
      <c r="H456" s="17" t="s">
        <v>371</v>
      </c>
      <c r="I456" s="17" t="s">
        <v>377</v>
      </c>
      <c r="J456" s="17" t="s">
        <v>371</v>
      </c>
      <c r="K456" s="17" t="s">
        <v>377</v>
      </c>
      <c r="L456" s="17"/>
      <c r="M456" s="18"/>
    </row>
    <row r="457" spans="3:13">
      <c r="C457" s="12" t="s">
        <v>175</v>
      </c>
      <c r="D457" s="16">
        <v>0.50600000000000001</v>
      </c>
      <c r="E457" s="14"/>
      <c r="F457" s="14" t="str">
        <f t="shared" si="120"/>
        <v>Ann &amp; Colin</v>
      </c>
      <c r="G457" s="17">
        <f t="shared" si="117"/>
        <v>0.50600000000000001</v>
      </c>
      <c r="H457" s="17" t="s">
        <v>388</v>
      </c>
      <c r="I457" s="17" t="s">
        <v>357</v>
      </c>
      <c r="J457" s="17" t="s">
        <v>388</v>
      </c>
      <c r="K457" s="17" t="s">
        <v>357</v>
      </c>
      <c r="L457" s="17"/>
      <c r="M457" s="18"/>
    </row>
    <row r="458" spans="3:13">
      <c r="C458" s="12" t="s">
        <v>52</v>
      </c>
      <c r="D458" s="16">
        <v>0.5</v>
      </c>
      <c r="E458" s="14"/>
      <c r="F458" s="14" t="str">
        <f t="shared" si="120"/>
        <v>Avril &amp; Rex</v>
      </c>
      <c r="G458" s="17">
        <f t="shared" si="117"/>
        <v>0.5</v>
      </c>
      <c r="H458" s="17" t="s">
        <v>347</v>
      </c>
      <c r="I458" s="17" t="s">
        <v>375</v>
      </c>
      <c r="J458" s="17" t="s">
        <v>347</v>
      </c>
      <c r="K458" s="17" t="s">
        <v>375</v>
      </c>
      <c r="L458" s="17"/>
      <c r="M458" s="18"/>
    </row>
    <row r="459" spans="3:13">
      <c r="C459" s="12" t="s">
        <v>79</v>
      </c>
      <c r="D459" s="16">
        <v>0.48099999999999998</v>
      </c>
      <c r="E459" s="14"/>
      <c r="F459" s="14" t="str">
        <f t="shared" si="120"/>
        <v>Hugh &amp; Ngaire</v>
      </c>
      <c r="G459" s="17">
        <f t="shared" si="117"/>
        <v>0.48099999999999998</v>
      </c>
      <c r="H459" s="17" t="s">
        <v>363</v>
      </c>
      <c r="I459" s="17" t="s">
        <v>373</v>
      </c>
      <c r="J459" s="17" t="s">
        <v>363</v>
      </c>
      <c r="K459" s="17" t="s">
        <v>373</v>
      </c>
      <c r="L459" s="17"/>
      <c r="M459" s="18"/>
    </row>
    <row r="460" spans="3:13">
      <c r="C460" s="12" t="s">
        <v>176</v>
      </c>
      <c r="D460" s="16">
        <v>0.23799999999999999</v>
      </c>
      <c r="E460" s="14"/>
      <c r="F460" s="14" t="str">
        <f t="shared" si="120"/>
        <v>Grant &amp; Zlata</v>
      </c>
      <c r="G460" s="17">
        <f t="shared" si="117"/>
        <v>0.23799999999999999</v>
      </c>
      <c r="H460" s="17" t="s">
        <v>362</v>
      </c>
      <c r="I460" s="17" t="s">
        <v>378</v>
      </c>
      <c r="J460" s="17" t="s">
        <v>362</v>
      </c>
      <c r="K460" s="17" t="s">
        <v>378</v>
      </c>
      <c r="L460" s="17"/>
      <c r="M460" s="18"/>
    </row>
    <row r="461" spans="3:13">
      <c r="C461" s="12" t="s">
        <v>0</v>
      </c>
      <c r="D461" s="13"/>
      <c r="E461" s="14"/>
      <c r="F461" s="14"/>
      <c r="G461" s="17"/>
      <c r="H461" s="17"/>
      <c r="I461" s="17"/>
      <c r="J461" s="17"/>
      <c r="K461" s="17"/>
      <c r="L461" s="17"/>
      <c r="M461" s="18"/>
    </row>
    <row r="462" spans="3:13">
      <c r="C462" s="12" t="s">
        <v>22</v>
      </c>
      <c r="D462" s="13"/>
      <c r="E462" s="14"/>
      <c r="F462" s="14"/>
      <c r="G462" s="17"/>
      <c r="H462" s="17"/>
      <c r="I462" s="17"/>
      <c r="J462" s="17"/>
      <c r="K462" s="17"/>
      <c r="L462" s="17"/>
      <c r="M462" s="18"/>
    </row>
    <row r="463" spans="3:13">
      <c r="C463" s="12" t="s">
        <v>4</v>
      </c>
      <c r="D463" s="13"/>
      <c r="E463" s="14"/>
      <c r="F463" s="14"/>
      <c r="G463" s="17"/>
      <c r="H463" s="17"/>
      <c r="I463" s="17"/>
      <c r="J463" s="17"/>
      <c r="K463" s="17"/>
      <c r="L463" s="17"/>
      <c r="M463" s="18"/>
    </row>
    <row r="464" spans="3:13">
      <c r="C464" s="12" t="s">
        <v>79</v>
      </c>
      <c r="D464" s="16">
        <v>0.63300000000000001</v>
      </c>
      <c r="E464" s="14"/>
      <c r="F464" s="14" t="str">
        <f t="shared" ref="F464:F470" si="121">VLOOKUP(C464,$O$3:$P$239,2,FALSE)</f>
        <v>Hugh &amp; Ngaire</v>
      </c>
      <c r="G464" s="17">
        <f t="shared" si="117"/>
        <v>0.63300000000000001</v>
      </c>
      <c r="H464" s="17" t="s">
        <v>363</v>
      </c>
      <c r="I464" s="17" t="s">
        <v>373</v>
      </c>
      <c r="J464" s="17" t="s">
        <v>363</v>
      </c>
      <c r="K464" s="17" t="s">
        <v>373</v>
      </c>
      <c r="L464" s="17"/>
      <c r="M464" s="18"/>
    </row>
    <row r="465" spans="3:13">
      <c r="C465" s="12" t="s">
        <v>117</v>
      </c>
      <c r="D465" s="16">
        <v>0.56699999999999995</v>
      </c>
      <c r="E465" s="14"/>
      <c r="F465" s="14" t="str">
        <f t="shared" si="121"/>
        <v>Graham &amp; Leonie</v>
      </c>
      <c r="G465" s="17">
        <f t="shared" si="117"/>
        <v>0.56699999999999995</v>
      </c>
      <c r="H465" s="17" t="s">
        <v>361</v>
      </c>
      <c r="I465" s="17" t="s">
        <v>368</v>
      </c>
      <c r="J465" s="17" t="s">
        <v>361</v>
      </c>
      <c r="K465" s="17" t="s">
        <v>368</v>
      </c>
      <c r="L465" s="17"/>
      <c r="M465" s="18"/>
    </row>
    <row r="466" spans="3:13">
      <c r="C466" s="12" t="s">
        <v>51</v>
      </c>
      <c r="D466" s="16">
        <v>0.56699999999999995</v>
      </c>
      <c r="E466" s="14"/>
      <c r="F466" s="14" t="str">
        <f t="shared" si="121"/>
        <v>Jonathan &amp; Murray</v>
      </c>
      <c r="G466" s="17">
        <f t="shared" si="117"/>
        <v>0.56699999999999995</v>
      </c>
      <c r="H466" s="17" t="s">
        <v>365</v>
      </c>
      <c r="I466" s="17" t="s">
        <v>372</v>
      </c>
      <c r="J466" s="17" t="s">
        <v>365</v>
      </c>
      <c r="K466" s="17" t="s">
        <v>372</v>
      </c>
      <c r="L466" s="17"/>
      <c r="M466" s="18"/>
    </row>
    <row r="467" spans="3:13">
      <c r="C467" s="12" t="s">
        <v>82</v>
      </c>
      <c r="D467" s="16">
        <v>0.48299999999999998</v>
      </c>
      <c r="E467" s="14"/>
      <c r="F467" s="14" t="str">
        <f t="shared" si="121"/>
        <v>Liz &amp; Richard M</v>
      </c>
      <c r="G467" s="17">
        <f t="shared" si="117"/>
        <v>0.48299999999999998</v>
      </c>
      <c r="H467" s="17" t="s">
        <v>369</v>
      </c>
      <c r="I467" s="17" t="s">
        <v>394</v>
      </c>
      <c r="J467" s="17" t="s">
        <v>369</v>
      </c>
      <c r="K467" s="17" t="s">
        <v>394</v>
      </c>
      <c r="L467" s="17"/>
      <c r="M467" s="18"/>
    </row>
    <row r="468" spans="3:13">
      <c r="C468" s="12" t="s">
        <v>76</v>
      </c>
      <c r="D468" s="16">
        <v>0.38300000000000001</v>
      </c>
      <c r="E468" s="14"/>
      <c r="F468" s="14" t="str">
        <f t="shared" si="121"/>
        <v>Carole &amp; Kirsten</v>
      </c>
      <c r="G468" s="17">
        <f t="shared" si="117"/>
        <v>0.38300000000000001</v>
      </c>
      <c r="H468" s="17" t="s">
        <v>355</v>
      </c>
      <c r="I468" s="17" t="s">
        <v>367</v>
      </c>
      <c r="J468" s="17" t="s">
        <v>355</v>
      </c>
      <c r="K468" s="17" t="s">
        <v>367</v>
      </c>
      <c r="L468" s="17"/>
      <c r="M468" s="18"/>
    </row>
    <row r="469" spans="3:13">
      <c r="C469" s="12" t="s">
        <v>177</v>
      </c>
      <c r="D469" s="16">
        <v>0.36699999999999999</v>
      </c>
      <c r="E469" s="14"/>
      <c r="F469" s="14" t="str">
        <f t="shared" si="121"/>
        <v>Beryl &amp; Evan</v>
      </c>
      <c r="G469" s="17">
        <f t="shared" si="117"/>
        <v>0.36699999999999999</v>
      </c>
      <c r="H469" s="17" t="s">
        <v>351</v>
      </c>
      <c r="I469" s="17" t="s">
        <v>360</v>
      </c>
      <c r="J469" s="17" t="s">
        <v>351</v>
      </c>
      <c r="K469" s="17" t="s">
        <v>360</v>
      </c>
      <c r="L469" s="17"/>
      <c r="M469" s="18"/>
    </row>
    <row r="470" spans="3:13">
      <c r="C470" s="12" t="s">
        <v>54</v>
      </c>
      <c r="D470" s="16">
        <v>0</v>
      </c>
      <c r="E470" s="14"/>
      <c r="F470" s="14" t="str">
        <f t="shared" si="121"/>
        <v>PHANTOM</v>
      </c>
      <c r="G470" s="17" t="str">
        <f t="shared" ref="G470" si="122">IF(D470=0,"",D470)</f>
        <v/>
      </c>
      <c r="H470" s="17" t="s">
        <v>54</v>
      </c>
      <c r="I470" s="17"/>
      <c r="J470" s="17" t="s">
        <v>54</v>
      </c>
      <c r="K470" s="17"/>
      <c r="L470" s="17"/>
      <c r="M470" s="18"/>
    </row>
    <row r="471" spans="3:13">
      <c r="C471" s="12"/>
      <c r="D471" s="13"/>
      <c r="E471" s="14"/>
      <c r="F471" s="14"/>
      <c r="G471" s="17"/>
      <c r="H471" s="17"/>
      <c r="I471" s="17"/>
      <c r="J471" s="17"/>
      <c r="K471" s="17"/>
      <c r="L471" s="17"/>
      <c r="M471" s="18"/>
    </row>
    <row r="472" spans="3:13">
      <c r="C472" s="12" t="s">
        <v>5</v>
      </c>
      <c r="D472" s="13"/>
      <c r="E472" s="14"/>
      <c r="F472" s="14"/>
      <c r="G472" s="17"/>
      <c r="H472" s="17"/>
      <c r="I472" s="17"/>
      <c r="J472" s="17"/>
      <c r="K472" s="17"/>
      <c r="L472" s="17"/>
      <c r="M472" s="18"/>
    </row>
    <row r="473" spans="3:13">
      <c r="C473" s="12" t="s">
        <v>48</v>
      </c>
      <c r="D473" s="16">
        <v>0.64400000000000002</v>
      </c>
      <c r="E473" s="14"/>
      <c r="F473" s="14" t="str">
        <f t="shared" ref="F473:F479" si="123">VLOOKUP(C473,$O$3:$P$239,2,FALSE)</f>
        <v>Joy &amp; Rosemary</v>
      </c>
      <c r="G473" s="17">
        <f t="shared" si="117"/>
        <v>0.64400000000000002</v>
      </c>
      <c r="H473" s="17" t="s">
        <v>366</v>
      </c>
      <c r="I473" s="17" t="s">
        <v>376</v>
      </c>
      <c r="J473" s="17" t="s">
        <v>366</v>
      </c>
      <c r="K473" s="17" t="s">
        <v>376</v>
      </c>
      <c r="L473" s="17"/>
      <c r="M473" s="18"/>
    </row>
    <row r="474" spans="3:13">
      <c r="C474" s="12" t="s">
        <v>52</v>
      </c>
      <c r="D474" s="16">
        <v>0.60599999999999998</v>
      </c>
      <c r="E474" s="14"/>
      <c r="F474" s="14" t="str">
        <f t="shared" si="123"/>
        <v>Avril &amp; Rex</v>
      </c>
      <c r="G474" s="17">
        <f t="shared" si="117"/>
        <v>0.60599999999999998</v>
      </c>
      <c r="H474" s="17" t="s">
        <v>347</v>
      </c>
      <c r="I474" s="17" t="s">
        <v>375</v>
      </c>
      <c r="J474" s="17" t="s">
        <v>347</v>
      </c>
      <c r="K474" s="17" t="s">
        <v>375</v>
      </c>
      <c r="L474" s="17"/>
      <c r="M474" s="18"/>
    </row>
    <row r="475" spans="3:13">
      <c r="C475" s="12" t="s">
        <v>178</v>
      </c>
      <c r="D475" s="16">
        <v>0.56899999999999995</v>
      </c>
      <c r="E475" s="14"/>
      <c r="F475" s="14" t="str">
        <f t="shared" si="123"/>
        <v>Bob &amp; Philip</v>
      </c>
      <c r="G475" s="17">
        <f t="shared" si="117"/>
        <v>0.56899999999999995</v>
      </c>
      <c r="H475" s="17" t="s">
        <v>354</v>
      </c>
      <c r="I475" s="17" t="s">
        <v>374</v>
      </c>
      <c r="J475" s="17" t="s">
        <v>354</v>
      </c>
      <c r="K475" s="17" t="s">
        <v>374</v>
      </c>
      <c r="L475" s="17"/>
      <c r="M475" s="18"/>
    </row>
    <row r="476" spans="3:13">
      <c r="C476" s="12" t="s">
        <v>179</v>
      </c>
      <c r="D476" s="16">
        <v>0.51300000000000001</v>
      </c>
      <c r="E476" s="14"/>
      <c r="F476" s="14" t="str">
        <f t="shared" si="123"/>
        <v>Ann &amp; Bernard</v>
      </c>
      <c r="G476" s="17">
        <f t="shared" si="117"/>
        <v>0.51300000000000001</v>
      </c>
      <c r="H476" s="17" t="s">
        <v>388</v>
      </c>
      <c r="I476" s="17" t="s">
        <v>349</v>
      </c>
      <c r="J476" s="17" t="s">
        <v>388</v>
      </c>
      <c r="K476" s="17" t="s">
        <v>349</v>
      </c>
      <c r="L476" s="17"/>
      <c r="M476" s="18"/>
    </row>
    <row r="477" spans="3:13">
      <c r="C477" s="12" t="s">
        <v>180</v>
      </c>
      <c r="D477" s="16">
        <v>0.42899999999999999</v>
      </c>
      <c r="E477" s="14"/>
      <c r="F477" s="14" t="str">
        <f t="shared" si="123"/>
        <v>Colin &amp; John</v>
      </c>
      <c r="G477" s="17">
        <f t="shared" si="117"/>
        <v>0.42899999999999999</v>
      </c>
      <c r="H477" s="17" t="s">
        <v>357</v>
      </c>
      <c r="I477" s="17" t="s">
        <v>364</v>
      </c>
      <c r="J477" s="17" t="s">
        <v>357</v>
      </c>
      <c r="K477" s="17" t="s">
        <v>364</v>
      </c>
      <c r="L477" s="17"/>
      <c r="M477" s="18"/>
    </row>
    <row r="478" spans="3:13">
      <c r="C478" s="12" t="s">
        <v>53</v>
      </c>
      <c r="D478" s="16">
        <v>0.38600000000000001</v>
      </c>
      <c r="E478" s="14"/>
      <c r="F478" s="14" t="str">
        <f t="shared" si="123"/>
        <v>Mary-Jean &amp; Tom</v>
      </c>
      <c r="G478" s="17">
        <f t="shared" si="117"/>
        <v>0.38600000000000001</v>
      </c>
      <c r="H478" s="17" t="s">
        <v>371</v>
      </c>
      <c r="I478" s="17" t="s">
        <v>377</v>
      </c>
      <c r="J478" s="17" t="s">
        <v>371</v>
      </c>
      <c r="K478" s="17" t="s">
        <v>377</v>
      </c>
      <c r="L478" s="17"/>
      <c r="M478" s="18"/>
    </row>
    <row r="479" spans="3:13">
      <c r="C479" s="12" t="s">
        <v>181</v>
      </c>
      <c r="D479" s="16">
        <v>0.33100000000000002</v>
      </c>
      <c r="E479" s="14"/>
      <c r="F479" s="14" t="str">
        <f t="shared" si="123"/>
        <v>Grant &amp; Margaret</v>
      </c>
      <c r="G479" s="17">
        <f t="shared" si="117"/>
        <v>0.33100000000000002</v>
      </c>
      <c r="H479" s="17" t="s">
        <v>362</v>
      </c>
      <c r="I479" s="17" t="s">
        <v>370</v>
      </c>
      <c r="J479" s="17" t="s">
        <v>362</v>
      </c>
      <c r="K479" s="17" t="s">
        <v>370</v>
      </c>
      <c r="L479" s="17"/>
      <c r="M479" s="18"/>
    </row>
    <row r="480" spans="3:13">
      <c r="C480" s="12"/>
      <c r="D480" s="13"/>
      <c r="E480" s="14"/>
      <c r="F480" s="14"/>
      <c r="G480" s="17"/>
      <c r="H480" s="17"/>
      <c r="I480" s="17"/>
      <c r="J480" s="17"/>
      <c r="K480" s="17"/>
      <c r="L480" s="17"/>
      <c r="M480" s="18"/>
    </row>
    <row r="481" spans="3:13">
      <c r="C481" s="12" t="s">
        <v>23</v>
      </c>
      <c r="D481" s="13"/>
      <c r="E481" s="14"/>
      <c r="F481" s="14"/>
      <c r="G481" s="17"/>
      <c r="H481" s="17"/>
      <c r="I481" s="17"/>
      <c r="J481" s="17"/>
      <c r="K481" s="17"/>
      <c r="L481" s="17"/>
      <c r="M481" s="18"/>
    </row>
    <row r="482" spans="3:13">
      <c r="C482" s="12" t="s">
        <v>4</v>
      </c>
      <c r="D482" s="13"/>
      <c r="E482" s="14"/>
      <c r="F482" s="14"/>
      <c r="G482" s="17"/>
      <c r="H482" s="17"/>
      <c r="I482" s="17"/>
      <c r="J482" s="17"/>
      <c r="K482" s="17"/>
      <c r="L482" s="17"/>
      <c r="M482" s="18"/>
    </row>
    <row r="483" spans="3:13">
      <c r="C483" s="12" t="s">
        <v>117</v>
      </c>
      <c r="D483" s="16">
        <v>0.59399999999999997</v>
      </c>
      <c r="E483" s="14"/>
      <c r="F483" s="14" t="str">
        <f t="shared" ref="F483:F489" si="124">VLOOKUP(C483,$O$3:$P$239,2,FALSE)</f>
        <v>Graham &amp; Leonie</v>
      </c>
      <c r="G483" s="17">
        <f t="shared" si="117"/>
        <v>0.59399999999999997</v>
      </c>
      <c r="H483" s="17" t="s">
        <v>361</v>
      </c>
      <c r="I483" s="17" t="s">
        <v>368</v>
      </c>
      <c r="J483" s="17" t="s">
        <v>361</v>
      </c>
      <c r="K483" s="17" t="s">
        <v>368</v>
      </c>
      <c r="L483" s="17"/>
      <c r="M483" s="18"/>
    </row>
    <row r="484" spans="3:13">
      <c r="C484" s="12" t="s">
        <v>182</v>
      </c>
      <c r="D484" s="16">
        <v>0.50600000000000001</v>
      </c>
      <c r="E484" s="14"/>
      <c r="F484" s="14" t="str">
        <f t="shared" si="124"/>
        <v>Bernard &amp; Betty</v>
      </c>
      <c r="G484" s="17">
        <f t="shared" si="117"/>
        <v>0.50600000000000001</v>
      </c>
      <c r="H484" s="17" t="s">
        <v>349</v>
      </c>
      <c r="I484" s="17" t="s">
        <v>352</v>
      </c>
      <c r="J484" s="17" t="s">
        <v>349</v>
      </c>
      <c r="K484" s="17" t="s">
        <v>352</v>
      </c>
      <c r="L484" s="17"/>
      <c r="M484" s="18"/>
    </row>
    <row r="485" spans="3:13">
      <c r="C485" s="12" t="s">
        <v>178</v>
      </c>
      <c r="D485" s="16">
        <v>0.50600000000000001</v>
      </c>
      <c r="E485" s="14"/>
      <c r="F485" s="14" t="str">
        <f t="shared" si="124"/>
        <v>Bob &amp; Philip</v>
      </c>
      <c r="G485" s="17">
        <f t="shared" si="117"/>
        <v>0.50600000000000001</v>
      </c>
      <c r="H485" s="17" t="s">
        <v>354</v>
      </c>
      <c r="I485" s="17" t="s">
        <v>374</v>
      </c>
      <c r="J485" s="17" t="s">
        <v>354</v>
      </c>
      <c r="K485" s="17" t="s">
        <v>374</v>
      </c>
      <c r="L485" s="17"/>
      <c r="M485" s="18"/>
    </row>
    <row r="486" spans="3:13">
      <c r="C486" s="12" t="s">
        <v>183</v>
      </c>
      <c r="D486" s="16">
        <v>0.47799999999999998</v>
      </c>
      <c r="E486" s="14"/>
      <c r="F486" s="14" t="str">
        <f t="shared" si="124"/>
        <v>Avril &amp; Beryl</v>
      </c>
      <c r="G486" s="17">
        <f t="shared" si="117"/>
        <v>0.47799999999999998</v>
      </c>
      <c r="H486" s="17" t="s">
        <v>347</v>
      </c>
      <c r="I486" s="17" t="s">
        <v>351</v>
      </c>
      <c r="J486" s="17" t="s">
        <v>347</v>
      </c>
      <c r="K486" s="17" t="s">
        <v>351</v>
      </c>
      <c r="L486" s="17"/>
      <c r="M486" s="18"/>
    </row>
    <row r="487" spans="3:13">
      <c r="C487" s="12" t="s">
        <v>51</v>
      </c>
      <c r="D487" s="16">
        <v>0.46700000000000003</v>
      </c>
      <c r="E487" s="14"/>
      <c r="F487" s="14" t="str">
        <f t="shared" si="124"/>
        <v>Jonathan &amp; Murray</v>
      </c>
      <c r="G487" s="17">
        <f t="shared" si="117"/>
        <v>0.46700000000000003</v>
      </c>
      <c r="H487" s="17" t="s">
        <v>365</v>
      </c>
      <c r="I487" s="17" t="s">
        <v>372</v>
      </c>
      <c r="J487" s="17" t="s">
        <v>365</v>
      </c>
      <c r="K487" s="17" t="s">
        <v>372</v>
      </c>
      <c r="L487" s="17"/>
      <c r="M487" s="18"/>
    </row>
    <row r="488" spans="3:13">
      <c r="C488" s="12" t="s">
        <v>76</v>
      </c>
      <c r="D488" s="16">
        <v>0.45</v>
      </c>
      <c r="E488" s="14"/>
      <c r="F488" s="14" t="str">
        <f t="shared" si="124"/>
        <v>Carole &amp; Kirsten</v>
      </c>
      <c r="G488" s="17">
        <f t="shared" si="117"/>
        <v>0.45</v>
      </c>
      <c r="H488" s="17" t="s">
        <v>355</v>
      </c>
      <c r="I488" s="17" t="s">
        <v>367</v>
      </c>
      <c r="J488" s="17" t="s">
        <v>355</v>
      </c>
      <c r="K488" s="17" t="s">
        <v>367</v>
      </c>
      <c r="L488" s="17"/>
      <c r="M488" s="18"/>
    </row>
    <row r="489" spans="3:13">
      <c r="C489" s="12" t="s">
        <v>54</v>
      </c>
      <c r="D489" s="16">
        <v>0</v>
      </c>
      <c r="E489" s="14"/>
      <c r="F489" s="14" t="str">
        <f t="shared" si="124"/>
        <v>PHANTOM</v>
      </c>
      <c r="G489" s="17" t="str">
        <f t="shared" ref="G489" si="125">IF(D489=0,"",D489)</f>
        <v/>
      </c>
      <c r="H489" s="17" t="s">
        <v>54</v>
      </c>
      <c r="I489" s="17"/>
      <c r="J489" s="17" t="s">
        <v>54</v>
      </c>
      <c r="K489" s="17"/>
      <c r="L489" s="17"/>
      <c r="M489" s="18"/>
    </row>
    <row r="490" spans="3:13">
      <c r="C490" s="12"/>
      <c r="D490" s="13"/>
      <c r="E490" s="14"/>
      <c r="F490" s="14"/>
      <c r="G490" s="17"/>
      <c r="H490" s="17"/>
      <c r="I490" s="17"/>
      <c r="J490" s="17"/>
      <c r="K490" s="17"/>
      <c r="L490" s="17"/>
      <c r="M490" s="18"/>
    </row>
    <row r="491" spans="3:13">
      <c r="C491" s="12" t="s">
        <v>5</v>
      </c>
      <c r="D491" s="13"/>
      <c r="E491" s="14"/>
      <c r="F491" s="14"/>
      <c r="G491" s="17"/>
      <c r="H491" s="17"/>
      <c r="I491" s="17"/>
      <c r="J491" s="17"/>
      <c r="K491" s="17"/>
      <c r="L491" s="17"/>
      <c r="M491" s="18"/>
    </row>
    <row r="492" spans="3:13">
      <c r="C492" s="12" t="s">
        <v>150</v>
      </c>
      <c r="D492" s="16">
        <v>0.621</v>
      </c>
      <c r="E492" s="14"/>
      <c r="F492" s="14" t="str">
        <f t="shared" ref="F492:F498" si="126">VLOOKUP(C492,$O$3:$P$239,2,FALSE)</f>
        <v>John &amp; Phil O</v>
      </c>
      <c r="G492" s="17">
        <f t="shared" si="117"/>
        <v>0.621</v>
      </c>
      <c r="H492" s="17" t="s">
        <v>364</v>
      </c>
      <c r="I492" s="17" t="s">
        <v>381</v>
      </c>
      <c r="J492" s="17" t="s">
        <v>364</v>
      </c>
      <c r="K492" s="17" t="s">
        <v>381</v>
      </c>
      <c r="L492" s="17"/>
      <c r="M492" s="18"/>
    </row>
    <row r="493" spans="3:13">
      <c r="C493" s="12" t="s">
        <v>55</v>
      </c>
      <c r="D493" s="16">
        <v>0.55000000000000004</v>
      </c>
      <c r="E493" s="14"/>
      <c r="F493" s="14" t="str">
        <f t="shared" si="126"/>
        <v>Carol C &amp; Richard S</v>
      </c>
      <c r="G493" s="17">
        <f t="shared" si="117"/>
        <v>0.55000000000000004</v>
      </c>
      <c r="H493" s="17" t="s">
        <v>395</v>
      </c>
      <c r="I493" s="17" t="s">
        <v>380</v>
      </c>
      <c r="J493" s="17" t="s">
        <v>395</v>
      </c>
      <c r="K493" s="17" t="s">
        <v>380</v>
      </c>
      <c r="L493" s="17"/>
      <c r="M493" s="18"/>
    </row>
    <row r="494" spans="3:13">
      <c r="C494" s="12" t="s">
        <v>132</v>
      </c>
      <c r="D494" s="16">
        <v>0.52500000000000002</v>
      </c>
      <c r="E494" s="14"/>
      <c r="F494" s="14" t="str">
        <f t="shared" si="126"/>
        <v>Bea &amp; Bill</v>
      </c>
      <c r="G494" s="17">
        <f t="shared" si="117"/>
        <v>0.52500000000000002</v>
      </c>
      <c r="H494" s="17" t="s">
        <v>348</v>
      </c>
      <c r="I494" s="17" t="s">
        <v>353</v>
      </c>
      <c r="J494" s="17" t="s">
        <v>348</v>
      </c>
      <c r="K494" s="17" t="s">
        <v>353</v>
      </c>
      <c r="L494" s="17"/>
      <c r="M494" s="18"/>
    </row>
    <row r="495" spans="3:13">
      <c r="C495" s="12" t="s">
        <v>79</v>
      </c>
      <c r="D495" s="16">
        <v>0.51300000000000001</v>
      </c>
      <c r="E495" s="14"/>
      <c r="F495" s="14" t="str">
        <f t="shared" si="126"/>
        <v>Hugh &amp; Ngaire</v>
      </c>
      <c r="G495" s="17">
        <f t="shared" si="117"/>
        <v>0.51300000000000001</v>
      </c>
      <c r="H495" s="17" t="s">
        <v>363</v>
      </c>
      <c r="I495" s="17" t="s">
        <v>373</v>
      </c>
      <c r="J495" s="17" t="s">
        <v>363</v>
      </c>
      <c r="K495" s="17" t="s">
        <v>373</v>
      </c>
      <c r="L495" s="17"/>
      <c r="M495" s="18"/>
    </row>
    <row r="496" spans="3:13">
      <c r="C496" s="12" t="s">
        <v>53</v>
      </c>
      <c r="D496" s="16">
        <v>0.45</v>
      </c>
      <c r="E496" s="14"/>
      <c r="F496" s="14" t="str">
        <f t="shared" si="126"/>
        <v>Mary-Jean &amp; Tom</v>
      </c>
      <c r="G496" s="17">
        <f t="shared" si="117"/>
        <v>0.45</v>
      </c>
      <c r="H496" s="17" t="s">
        <v>371</v>
      </c>
      <c r="I496" s="17" t="s">
        <v>377</v>
      </c>
      <c r="J496" s="17" t="s">
        <v>371</v>
      </c>
      <c r="K496" s="17" t="s">
        <v>377</v>
      </c>
      <c r="L496" s="17"/>
      <c r="M496" s="18"/>
    </row>
    <row r="497" spans="3:13">
      <c r="C497" s="12" t="s">
        <v>47</v>
      </c>
      <c r="D497" s="16">
        <v>0.443</v>
      </c>
      <c r="E497" s="14"/>
      <c r="F497" s="14" t="str">
        <f t="shared" si="126"/>
        <v>Evan &amp; Grant</v>
      </c>
      <c r="G497" s="17">
        <f t="shared" si="117"/>
        <v>0.443</v>
      </c>
      <c r="H497" s="17" t="s">
        <v>360</v>
      </c>
      <c r="I497" s="17" t="s">
        <v>362</v>
      </c>
      <c r="J497" s="17" t="s">
        <v>360</v>
      </c>
      <c r="K497" s="17" t="s">
        <v>362</v>
      </c>
      <c r="L497" s="17"/>
      <c r="M497" s="18"/>
    </row>
    <row r="498" spans="3:13">
      <c r="C498" s="12" t="s">
        <v>184</v>
      </c>
      <c r="D498" s="16">
        <v>0.40600000000000003</v>
      </c>
      <c r="E498" s="14"/>
      <c r="F498" s="14" t="str">
        <f t="shared" si="126"/>
        <v>Colin &amp; Rosemary</v>
      </c>
      <c r="G498" s="17">
        <f t="shared" si="117"/>
        <v>0.40600000000000003</v>
      </c>
      <c r="H498" s="17" t="s">
        <v>357</v>
      </c>
      <c r="I498" s="17" t="s">
        <v>376</v>
      </c>
      <c r="J498" s="17" t="s">
        <v>357</v>
      </c>
      <c r="K498" s="17" t="s">
        <v>376</v>
      </c>
      <c r="L498" s="17"/>
      <c r="M498" s="18"/>
    </row>
    <row r="499" spans="3:13">
      <c r="C499" s="12"/>
      <c r="D499" s="13"/>
      <c r="E499" s="14"/>
      <c r="F499" s="14"/>
      <c r="G499" s="17"/>
      <c r="H499" s="17"/>
      <c r="I499" s="17"/>
      <c r="J499" s="17"/>
      <c r="K499" s="17"/>
      <c r="L499" s="17"/>
      <c r="M499" s="18"/>
    </row>
    <row r="500" spans="3:13">
      <c r="C500" s="12" t="s">
        <v>24</v>
      </c>
      <c r="D500" s="13"/>
      <c r="E500" s="14"/>
      <c r="F500" s="14"/>
      <c r="G500" s="17"/>
      <c r="H500" s="17"/>
      <c r="I500" s="17"/>
      <c r="J500" s="17"/>
      <c r="K500" s="17"/>
      <c r="L500" s="17"/>
      <c r="M500" s="18"/>
    </row>
    <row r="501" spans="3:13">
      <c r="C501" s="12" t="s">
        <v>4</v>
      </c>
      <c r="D501" s="13"/>
      <c r="E501" s="14"/>
      <c r="F501" s="14"/>
      <c r="G501" s="17"/>
      <c r="H501" s="17"/>
      <c r="I501" s="17"/>
      <c r="J501" s="17"/>
      <c r="K501" s="17"/>
      <c r="L501" s="17"/>
      <c r="M501" s="18"/>
    </row>
    <row r="502" spans="3:13">
      <c r="C502" s="12" t="s">
        <v>185</v>
      </c>
      <c r="D502" s="16">
        <v>0.66700000000000004</v>
      </c>
      <c r="E502" s="14"/>
      <c r="F502" s="14" t="str">
        <f t="shared" ref="F502:F507" si="127">VLOOKUP(C502,$O$3:$P$239,2,FALSE)</f>
        <v>Graham &amp; Phil O</v>
      </c>
      <c r="G502" s="17">
        <f t="shared" si="117"/>
        <v>0.66700000000000004</v>
      </c>
      <c r="H502" s="17" t="s">
        <v>361</v>
      </c>
      <c r="I502" s="17" t="s">
        <v>381</v>
      </c>
      <c r="L502" s="17" t="s">
        <v>361</v>
      </c>
      <c r="M502" s="18" t="s">
        <v>381</v>
      </c>
    </row>
    <row r="503" spans="3:13">
      <c r="C503" s="12" t="s">
        <v>186</v>
      </c>
      <c r="D503" s="16">
        <v>0.59199999999999997</v>
      </c>
      <c r="E503" s="14"/>
      <c r="F503" s="14" t="str">
        <f t="shared" si="127"/>
        <v>Leonie &amp; Rex</v>
      </c>
      <c r="G503" s="17">
        <f t="shared" si="117"/>
        <v>0.59199999999999997</v>
      </c>
      <c r="H503" s="17" t="s">
        <v>368</v>
      </c>
      <c r="I503" s="17" t="s">
        <v>375</v>
      </c>
      <c r="L503" s="17" t="s">
        <v>368</v>
      </c>
      <c r="M503" s="18" t="s">
        <v>375</v>
      </c>
    </row>
    <row r="504" spans="3:13">
      <c r="C504" s="12" t="s">
        <v>187</v>
      </c>
      <c r="D504" s="16">
        <v>0.58299999999999996</v>
      </c>
      <c r="E504" s="14"/>
      <c r="F504" s="14" t="str">
        <f t="shared" si="127"/>
        <v>Carolyn &amp; Ngaire</v>
      </c>
      <c r="G504" s="17">
        <f t="shared" si="117"/>
        <v>0.58299999999999996</v>
      </c>
      <c r="H504" s="17" t="s">
        <v>356</v>
      </c>
      <c r="I504" s="17" t="s">
        <v>373</v>
      </c>
      <c r="L504" s="17" t="s">
        <v>356</v>
      </c>
      <c r="M504" s="18" t="s">
        <v>373</v>
      </c>
    </row>
    <row r="505" spans="3:13">
      <c r="C505" s="12" t="s">
        <v>114</v>
      </c>
      <c r="D505" s="16">
        <v>0.40799999999999997</v>
      </c>
      <c r="E505" s="14"/>
      <c r="F505" s="14" t="str">
        <f t="shared" si="127"/>
        <v>John &amp; Rosemary</v>
      </c>
      <c r="G505" s="17">
        <f t="shared" ref="G505:G568" si="128">D505</f>
        <v>0.40799999999999997</v>
      </c>
      <c r="H505" s="17" t="s">
        <v>364</v>
      </c>
      <c r="I505" s="17" t="s">
        <v>376</v>
      </c>
      <c r="L505" s="17" t="s">
        <v>364</v>
      </c>
      <c r="M505" s="18" t="s">
        <v>376</v>
      </c>
    </row>
    <row r="506" spans="3:13">
      <c r="C506" s="12" t="s">
        <v>188</v>
      </c>
      <c r="D506" s="16">
        <v>0.39200000000000002</v>
      </c>
      <c r="E506" s="14"/>
      <c r="F506" s="14" t="str">
        <f t="shared" si="127"/>
        <v>Grant &amp; Philip</v>
      </c>
      <c r="G506" s="17">
        <f t="shared" si="128"/>
        <v>0.39200000000000002</v>
      </c>
      <c r="H506" s="17" t="s">
        <v>362</v>
      </c>
      <c r="I506" s="17" t="s">
        <v>374</v>
      </c>
      <c r="L506" s="17" t="s">
        <v>362</v>
      </c>
      <c r="M506" s="18" t="s">
        <v>374</v>
      </c>
    </row>
    <row r="507" spans="3:13">
      <c r="C507" s="12" t="s">
        <v>71</v>
      </c>
      <c r="D507" s="16">
        <v>0.375</v>
      </c>
      <c r="E507" s="14"/>
      <c r="F507" s="14" t="str">
        <f t="shared" si="127"/>
        <v>Colin &amp; Hugh</v>
      </c>
      <c r="G507" s="17">
        <f t="shared" si="128"/>
        <v>0.375</v>
      </c>
      <c r="H507" s="17" t="s">
        <v>357</v>
      </c>
      <c r="I507" s="17" t="s">
        <v>363</v>
      </c>
      <c r="L507" s="17" t="s">
        <v>357</v>
      </c>
      <c r="M507" s="18" t="s">
        <v>363</v>
      </c>
    </row>
    <row r="508" spans="3:13">
      <c r="C508" s="12"/>
      <c r="D508" s="13"/>
      <c r="E508" s="14"/>
      <c r="F508" s="14"/>
      <c r="G508" s="17"/>
      <c r="H508" s="17"/>
      <c r="I508" s="17"/>
      <c r="L508" s="17"/>
      <c r="M508" s="18"/>
    </row>
    <row r="509" spans="3:13">
      <c r="C509" s="12" t="s">
        <v>5</v>
      </c>
      <c r="D509" s="13"/>
      <c r="E509" s="14"/>
      <c r="F509" s="14"/>
      <c r="G509" s="17"/>
      <c r="H509" s="17"/>
      <c r="I509" s="17"/>
      <c r="L509" s="17"/>
      <c r="M509" s="18"/>
    </row>
    <row r="510" spans="3:13">
      <c r="C510" s="12" t="s">
        <v>107</v>
      </c>
      <c r="D510" s="16">
        <v>0.74299999999999999</v>
      </c>
      <c r="E510" s="14"/>
      <c r="F510" s="14" t="str">
        <f t="shared" ref="F510:F515" si="129">VLOOKUP(C510,$O$3:$P$239,2,FALSE)</f>
        <v>Bernard &amp; Bob</v>
      </c>
      <c r="G510" s="17">
        <f t="shared" si="128"/>
        <v>0.74299999999999999</v>
      </c>
      <c r="H510" s="17" t="s">
        <v>349</v>
      </c>
      <c r="I510" s="17" t="s">
        <v>354</v>
      </c>
      <c r="L510" s="17" t="s">
        <v>349</v>
      </c>
      <c r="M510" s="18" t="s">
        <v>354</v>
      </c>
    </row>
    <row r="511" spans="3:13">
      <c r="C511" s="12" t="s">
        <v>189</v>
      </c>
      <c r="D511" s="16">
        <v>0.54200000000000004</v>
      </c>
      <c r="E511" s="14"/>
      <c r="F511" s="14" t="str">
        <f t="shared" si="129"/>
        <v>Avril &amp; Betty</v>
      </c>
      <c r="G511" s="17">
        <f t="shared" si="128"/>
        <v>0.54200000000000004</v>
      </c>
      <c r="H511" s="17" t="s">
        <v>347</v>
      </c>
      <c r="I511" s="17" t="s">
        <v>352</v>
      </c>
      <c r="L511" s="17" t="s">
        <v>347</v>
      </c>
      <c r="M511" s="18" t="s">
        <v>352</v>
      </c>
    </row>
    <row r="512" spans="3:13">
      <c r="C512" s="12" t="s">
        <v>74</v>
      </c>
      <c r="D512" s="16">
        <v>0.438</v>
      </c>
      <c r="E512" s="14"/>
      <c r="F512" s="14" t="str">
        <f t="shared" si="129"/>
        <v>Bill &amp; Evan</v>
      </c>
      <c r="G512" s="17">
        <f t="shared" si="128"/>
        <v>0.438</v>
      </c>
      <c r="H512" s="17" t="s">
        <v>353</v>
      </c>
      <c r="I512" s="17" t="s">
        <v>360</v>
      </c>
      <c r="L512" s="17" t="s">
        <v>353</v>
      </c>
      <c r="M512" s="18" t="s">
        <v>360</v>
      </c>
    </row>
    <row r="513" spans="3:13">
      <c r="C513" s="12" t="s">
        <v>190</v>
      </c>
      <c r="D513" s="16">
        <v>0.38900000000000001</v>
      </c>
      <c r="E513" s="14"/>
      <c r="F513" s="14" t="str">
        <f t="shared" si="129"/>
        <v>Ann &amp; Beryl</v>
      </c>
      <c r="G513" s="17">
        <f t="shared" si="128"/>
        <v>0.38900000000000001</v>
      </c>
      <c r="H513" s="17" t="s">
        <v>388</v>
      </c>
      <c r="I513" s="17" t="s">
        <v>351</v>
      </c>
      <c r="L513" s="17" t="s">
        <v>388</v>
      </c>
      <c r="M513" s="18" t="s">
        <v>351</v>
      </c>
    </row>
    <row r="514" spans="3:13">
      <c r="C514" s="12" t="s">
        <v>191</v>
      </c>
      <c r="D514" s="16">
        <v>0.38900000000000001</v>
      </c>
      <c r="E514" s="14"/>
      <c r="F514" s="14" t="str">
        <f t="shared" si="129"/>
        <v>Dale &amp; Joy</v>
      </c>
      <c r="G514" s="17">
        <f t="shared" si="128"/>
        <v>0.38900000000000001</v>
      </c>
      <c r="H514" s="17" t="s">
        <v>358</v>
      </c>
      <c r="I514" s="17" t="s">
        <v>366</v>
      </c>
      <c r="L514" s="17" t="s">
        <v>358</v>
      </c>
      <c r="M514" s="18" t="s">
        <v>366</v>
      </c>
    </row>
    <row r="515" spans="3:13">
      <c r="C515" s="12" t="s">
        <v>54</v>
      </c>
      <c r="D515" s="16">
        <v>0</v>
      </c>
      <c r="E515" s="14"/>
      <c r="F515" s="14" t="str">
        <f t="shared" si="129"/>
        <v>PHANTOM</v>
      </c>
      <c r="G515" s="17" t="str">
        <f t="shared" ref="G515" si="130">IF(D515=0,"",D515)</f>
        <v/>
      </c>
      <c r="H515" s="17" t="s">
        <v>54</v>
      </c>
      <c r="I515" s="17"/>
      <c r="L515" s="17" t="s">
        <v>54</v>
      </c>
      <c r="M515" s="18"/>
    </row>
    <row r="516" spans="3:13">
      <c r="C516" s="12" t="s">
        <v>0</v>
      </c>
      <c r="D516" s="13"/>
      <c r="E516" s="14"/>
      <c r="F516" s="14"/>
      <c r="G516" s="17"/>
      <c r="H516" s="17"/>
      <c r="I516" s="17"/>
      <c r="J516" s="17"/>
      <c r="K516" s="17"/>
      <c r="L516" s="17"/>
      <c r="M516" s="18"/>
    </row>
    <row r="517" spans="3:13">
      <c r="C517" s="12" t="s">
        <v>25</v>
      </c>
      <c r="D517" s="13"/>
      <c r="E517" s="14"/>
      <c r="F517" s="14"/>
      <c r="G517" s="17"/>
      <c r="H517" s="17"/>
      <c r="I517" s="17"/>
      <c r="J517" s="17"/>
      <c r="K517" s="17"/>
      <c r="L517" s="17"/>
      <c r="M517" s="18"/>
    </row>
    <row r="518" spans="3:13">
      <c r="C518" s="12" t="s">
        <v>4</v>
      </c>
      <c r="D518" s="13"/>
      <c r="E518" s="14"/>
      <c r="F518" s="14"/>
      <c r="G518" s="17"/>
      <c r="H518" s="17"/>
      <c r="I518" s="17"/>
      <c r="J518" s="17"/>
      <c r="K518" s="17"/>
      <c r="L518" s="17"/>
      <c r="M518" s="18"/>
    </row>
    <row r="519" spans="3:13">
      <c r="C519" s="12" t="s">
        <v>192</v>
      </c>
      <c r="D519" s="16">
        <v>0.65500000000000003</v>
      </c>
      <c r="E519" s="14"/>
      <c r="F519" s="14" t="str">
        <f t="shared" ref="F519:F525" si="131">VLOOKUP(C519,$O$3:$P$239,2,FALSE)</f>
        <v>Bob &amp; Philip</v>
      </c>
      <c r="G519" s="17">
        <f t="shared" si="128"/>
        <v>0.65500000000000003</v>
      </c>
      <c r="H519" s="17" t="s">
        <v>354</v>
      </c>
      <c r="I519" s="17" t="s">
        <v>374</v>
      </c>
      <c r="J519" s="17" t="s">
        <v>354</v>
      </c>
      <c r="K519" s="17" t="s">
        <v>374</v>
      </c>
      <c r="L519" s="17"/>
      <c r="M519" s="18"/>
    </row>
    <row r="520" spans="3:13">
      <c r="C520" s="12" t="s">
        <v>193</v>
      </c>
      <c r="D520" s="16">
        <v>0.58899999999999997</v>
      </c>
      <c r="E520" s="14"/>
      <c r="F520" s="14" t="str">
        <f t="shared" si="131"/>
        <v>Carole &amp; Kirsten</v>
      </c>
      <c r="G520" s="17">
        <f t="shared" si="128"/>
        <v>0.58899999999999997</v>
      </c>
      <c r="H520" s="17" t="s">
        <v>355</v>
      </c>
      <c r="I520" s="17" t="s">
        <v>367</v>
      </c>
      <c r="J520" s="17" t="s">
        <v>355</v>
      </c>
      <c r="K520" s="17" t="s">
        <v>367</v>
      </c>
      <c r="L520" s="17"/>
      <c r="M520" s="18"/>
    </row>
    <row r="521" spans="3:13">
      <c r="C521" s="12" t="s">
        <v>194</v>
      </c>
      <c r="D521" s="16">
        <v>0.53</v>
      </c>
      <c r="E521" s="14"/>
      <c r="F521" s="14" t="str">
        <f t="shared" si="131"/>
        <v>Graham &amp; Leonie</v>
      </c>
      <c r="G521" s="17">
        <f t="shared" si="128"/>
        <v>0.53</v>
      </c>
      <c r="H521" s="17" t="s">
        <v>361</v>
      </c>
      <c r="I521" s="17" t="s">
        <v>368</v>
      </c>
      <c r="J521" s="17" t="s">
        <v>361</v>
      </c>
      <c r="K521" s="17" t="s">
        <v>368</v>
      </c>
      <c r="L521" s="17"/>
      <c r="M521" s="18"/>
    </row>
    <row r="522" spans="3:13">
      <c r="C522" s="12" t="s">
        <v>195</v>
      </c>
      <c r="D522" s="16">
        <v>0.51200000000000001</v>
      </c>
      <c r="E522" s="14"/>
      <c r="F522" s="14" t="str">
        <f t="shared" si="131"/>
        <v>Beryl &amp; Betty</v>
      </c>
      <c r="G522" s="17">
        <f t="shared" si="128"/>
        <v>0.51200000000000001</v>
      </c>
      <c r="H522" s="17" t="s">
        <v>351</v>
      </c>
      <c r="I522" s="17" t="s">
        <v>352</v>
      </c>
      <c r="J522" s="17" t="s">
        <v>351</v>
      </c>
      <c r="K522" s="17" t="s">
        <v>352</v>
      </c>
      <c r="L522" s="17"/>
      <c r="M522" s="18"/>
    </row>
    <row r="523" spans="3:13">
      <c r="C523" s="12" t="s">
        <v>196</v>
      </c>
      <c r="D523" s="16">
        <v>0.435</v>
      </c>
      <c r="E523" s="14"/>
      <c r="F523" s="14" t="str">
        <f t="shared" si="131"/>
        <v>Evan &amp; Margaret</v>
      </c>
      <c r="G523" s="17">
        <f t="shared" si="128"/>
        <v>0.435</v>
      </c>
      <c r="H523" s="17" t="s">
        <v>360</v>
      </c>
      <c r="I523" s="17" t="s">
        <v>370</v>
      </c>
      <c r="J523" s="17" t="s">
        <v>360</v>
      </c>
      <c r="K523" s="17" t="s">
        <v>370</v>
      </c>
      <c r="L523" s="17"/>
      <c r="M523" s="18"/>
    </row>
    <row r="524" spans="3:13">
      <c r="C524" s="12" t="s">
        <v>197</v>
      </c>
      <c r="D524" s="16">
        <v>0.39900000000000002</v>
      </c>
      <c r="E524" s="14"/>
      <c r="F524" s="14" t="str">
        <f t="shared" si="131"/>
        <v>Jonathan &amp; Murray</v>
      </c>
      <c r="G524" s="17">
        <f t="shared" si="128"/>
        <v>0.39900000000000002</v>
      </c>
      <c r="H524" s="17" t="s">
        <v>365</v>
      </c>
      <c r="I524" s="17" t="s">
        <v>372</v>
      </c>
      <c r="J524" s="17" t="s">
        <v>365</v>
      </c>
      <c r="K524" s="17" t="s">
        <v>372</v>
      </c>
      <c r="L524" s="17"/>
      <c r="M524" s="18"/>
    </row>
    <row r="525" spans="3:13">
      <c r="C525" s="12" t="s">
        <v>198</v>
      </c>
      <c r="D525" s="16">
        <v>0.38100000000000001</v>
      </c>
      <c r="E525" s="14"/>
      <c r="F525" s="14" t="str">
        <f t="shared" si="131"/>
        <v>Eugene &amp; Grant</v>
      </c>
      <c r="G525" s="17">
        <f t="shared" si="128"/>
        <v>0.38100000000000001</v>
      </c>
      <c r="H525" s="17" t="s">
        <v>359</v>
      </c>
      <c r="I525" s="17" t="s">
        <v>362</v>
      </c>
      <c r="J525" s="17" t="s">
        <v>359</v>
      </c>
      <c r="K525" s="17" t="s">
        <v>362</v>
      </c>
      <c r="L525" s="17"/>
      <c r="M525" s="18"/>
    </row>
    <row r="526" spans="3:13">
      <c r="C526" s="12"/>
      <c r="D526" s="13"/>
      <c r="E526" s="14"/>
      <c r="F526" s="14"/>
      <c r="G526" s="17"/>
      <c r="H526" s="17"/>
      <c r="I526" s="17"/>
      <c r="J526" s="17"/>
      <c r="K526" s="17"/>
      <c r="L526" s="17"/>
      <c r="M526" s="18"/>
    </row>
    <row r="527" spans="3:13">
      <c r="C527" s="12" t="s">
        <v>5</v>
      </c>
      <c r="D527" s="13"/>
      <c r="E527" s="14"/>
      <c r="F527" s="14"/>
      <c r="G527" s="17"/>
      <c r="H527" s="17"/>
      <c r="I527" s="17"/>
      <c r="J527" s="17"/>
      <c r="K527" s="17"/>
      <c r="L527" s="17"/>
      <c r="M527" s="18"/>
    </row>
    <row r="528" spans="3:13">
      <c r="C528" s="12" t="s">
        <v>199</v>
      </c>
      <c r="D528" s="16">
        <v>0.56000000000000005</v>
      </c>
      <c r="E528" s="14"/>
      <c r="F528" s="14" t="str">
        <f t="shared" ref="F528:F534" si="132">VLOOKUP(C528,$O$3:$P$239,2,FALSE)</f>
        <v>Joy &amp; Rosemary</v>
      </c>
      <c r="G528" s="17">
        <f t="shared" si="128"/>
        <v>0.56000000000000005</v>
      </c>
      <c r="H528" s="17" t="s">
        <v>366</v>
      </c>
      <c r="I528" s="17" t="s">
        <v>376</v>
      </c>
      <c r="J528" s="17" t="s">
        <v>366</v>
      </c>
      <c r="K528" s="17" t="s">
        <v>376</v>
      </c>
      <c r="L528" s="17"/>
      <c r="M528" s="18"/>
    </row>
    <row r="529" spans="3:13">
      <c r="C529" s="12" t="s">
        <v>200</v>
      </c>
      <c r="D529" s="16">
        <v>0.54200000000000004</v>
      </c>
      <c r="E529" s="14"/>
      <c r="F529" s="14" t="str">
        <f t="shared" si="132"/>
        <v>Liz &amp; Richard M</v>
      </c>
      <c r="G529" s="17">
        <f t="shared" si="128"/>
        <v>0.54200000000000004</v>
      </c>
      <c r="H529" s="17" t="s">
        <v>369</v>
      </c>
      <c r="I529" s="17" t="s">
        <v>394</v>
      </c>
      <c r="J529" s="17" t="s">
        <v>369</v>
      </c>
      <c r="K529" s="17" t="s">
        <v>394</v>
      </c>
      <c r="L529" s="17"/>
      <c r="M529" s="18"/>
    </row>
    <row r="530" spans="3:13">
      <c r="C530" s="12" t="s">
        <v>205</v>
      </c>
      <c r="D530" s="16">
        <v>0.52400000000000002</v>
      </c>
      <c r="E530" s="14"/>
      <c r="F530" s="14" t="str">
        <f t="shared" si="132"/>
        <v>Carol C &amp; Richard S</v>
      </c>
      <c r="G530" s="17">
        <f t="shared" si="128"/>
        <v>0.52400000000000002</v>
      </c>
      <c r="H530" s="17" t="s">
        <v>395</v>
      </c>
      <c r="I530" s="17" t="s">
        <v>380</v>
      </c>
      <c r="J530" s="17" t="s">
        <v>395</v>
      </c>
      <c r="K530" s="17" t="s">
        <v>380</v>
      </c>
      <c r="L530" s="17"/>
      <c r="M530" s="18"/>
    </row>
    <row r="531" spans="3:13">
      <c r="C531" s="12" t="s">
        <v>201</v>
      </c>
      <c r="D531" s="16">
        <v>0.51200000000000001</v>
      </c>
      <c r="E531" s="14"/>
      <c r="F531" s="14" t="str">
        <f t="shared" si="132"/>
        <v>Ann &amp; Avril</v>
      </c>
      <c r="G531" s="17">
        <f t="shared" si="128"/>
        <v>0.51200000000000001</v>
      </c>
      <c r="H531" s="17" t="s">
        <v>388</v>
      </c>
      <c r="I531" s="17" t="s">
        <v>347</v>
      </c>
      <c r="J531" s="17" t="s">
        <v>388</v>
      </c>
      <c r="K531" s="17" t="s">
        <v>347</v>
      </c>
      <c r="L531" s="17"/>
      <c r="M531" s="18"/>
    </row>
    <row r="532" spans="3:13">
      <c r="C532" s="12" t="s">
        <v>202</v>
      </c>
      <c r="D532" s="16">
        <v>0.48199999999999998</v>
      </c>
      <c r="E532" s="14"/>
      <c r="F532" s="14" t="str">
        <f t="shared" si="132"/>
        <v>Bea &amp; Carolyn</v>
      </c>
      <c r="G532" s="17">
        <f t="shared" si="128"/>
        <v>0.48199999999999998</v>
      </c>
      <c r="H532" s="17" t="s">
        <v>348</v>
      </c>
      <c r="I532" s="17" t="s">
        <v>356</v>
      </c>
      <c r="J532" s="17" t="s">
        <v>348</v>
      </c>
      <c r="K532" s="17" t="s">
        <v>356</v>
      </c>
      <c r="L532" s="17"/>
      <c r="M532" s="18"/>
    </row>
    <row r="533" spans="3:13">
      <c r="C533" s="12" t="s">
        <v>203</v>
      </c>
      <c r="D533" s="16">
        <v>0.44</v>
      </c>
      <c r="E533" s="14"/>
      <c r="F533" s="14" t="str">
        <f t="shared" si="132"/>
        <v>Mary-Jean &amp; Tom</v>
      </c>
      <c r="G533" s="17">
        <f t="shared" si="128"/>
        <v>0.44</v>
      </c>
      <c r="H533" s="17" t="s">
        <v>371</v>
      </c>
      <c r="I533" s="17" t="s">
        <v>377</v>
      </c>
      <c r="J533" s="17" t="s">
        <v>371</v>
      </c>
      <c r="K533" s="17" t="s">
        <v>377</v>
      </c>
      <c r="L533" s="17"/>
      <c r="M533" s="18"/>
    </row>
    <row r="534" spans="3:13">
      <c r="C534" s="12" t="s">
        <v>204</v>
      </c>
      <c r="D534" s="16">
        <v>0.44</v>
      </c>
      <c r="E534" s="14"/>
      <c r="F534" s="14" t="str">
        <f t="shared" si="132"/>
        <v>John &amp; Phil O</v>
      </c>
      <c r="G534" s="17">
        <f t="shared" si="128"/>
        <v>0.44</v>
      </c>
      <c r="H534" s="17" t="s">
        <v>364</v>
      </c>
      <c r="I534" s="17" t="s">
        <v>381</v>
      </c>
      <c r="J534" s="17" t="s">
        <v>364</v>
      </c>
      <c r="K534" s="17" t="s">
        <v>381</v>
      </c>
      <c r="L534" s="17"/>
      <c r="M534" s="18"/>
    </row>
    <row r="535" spans="3:13">
      <c r="C535" s="12"/>
      <c r="D535" s="13"/>
      <c r="E535" s="14"/>
      <c r="F535" s="14"/>
      <c r="G535" s="17"/>
      <c r="H535" s="17"/>
      <c r="I535" s="17"/>
      <c r="J535" s="17"/>
      <c r="K535" s="17"/>
      <c r="L535" s="17"/>
      <c r="M535" s="18"/>
    </row>
    <row r="536" spans="3:13">
      <c r="C536" s="12" t="s">
        <v>26</v>
      </c>
      <c r="D536" s="13"/>
      <c r="E536" s="14"/>
      <c r="F536" s="14"/>
      <c r="G536" s="17"/>
      <c r="H536" s="17"/>
      <c r="I536" s="17"/>
      <c r="J536" s="17"/>
      <c r="K536" s="17"/>
      <c r="L536" s="17"/>
      <c r="M536" s="18"/>
    </row>
    <row r="537" spans="3:13">
      <c r="C537" s="12" t="s">
        <v>4</v>
      </c>
      <c r="D537" s="13"/>
      <c r="E537" s="14"/>
      <c r="F537" s="14"/>
      <c r="G537" s="17"/>
      <c r="H537" s="17"/>
      <c r="I537" s="17"/>
      <c r="J537" s="17"/>
      <c r="K537" s="17"/>
      <c r="L537" s="17"/>
      <c r="M537" s="18"/>
    </row>
    <row r="538" spans="3:13">
      <c r="C538" s="12" t="s">
        <v>206</v>
      </c>
      <c r="D538" s="16">
        <v>0.59399999999999997</v>
      </c>
      <c r="E538" s="14"/>
      <c r="F538" s="14" t="str">
        <f t="shared" ref="F538:F543" si="133">VLOOKUP(C538,$O$3:$P$239,2,FALSE)</f>
        <v>Eugene &amp; Evan</v>
      </c>
      <c r="G538" s="17">
        <f t="shared" si="128"/>
        <v>0.59399999999999997</v>
      </c>
      <c r="H538" s="17" t="s">
        <v>359</v>
      </c>
      <c r="I538" s="17" t="s">
        <v>360</v>
      </c>
      <c r="J538" s="17" t="s">
        <v>359</v>
      </c>
      <c r="K538" s="17" t="s">
        <v>360</v>
      </c>
      <c r="L538" s="17"/>
      <c r="M538" s="18"/>
    </row>
    <row r="539" spans="3:13">
      <c r="C539" s="12" t="s">
        <v>84</v>
      </c>
      <c r="D539" s="16">
        <v>0.51900000000000002</v>
      </c>
      <c r="E539" s="14"/>
      <c r="F539" s="14" t="str">
        <f t="shared" si="133"/>
        <v>Bernard &amp; Betty</v>
      </c>
      <c r="G539" s="17">
        <f t="shared" si="128"/>
        <v>0.51900000000000002</v>
      </c>
      <c r="H539" s="17" t="s">
        <v>349</v>
      </c>
      <c r="I539" s="17" t="s">
        <v>352</v>
      </c>
      <c r="J539" s="17" t="s">
        <v>349</v>
      </c>
      <c r="K539" s="17" t="s">
        <v>352</v>
      </c>
      <c r="L539" s="17"/>
      <c r="M539" s="18"/>
    </row>
    <row r="540" spans="3:13">
      <c r="C540" s="12" t="s">
        <v>173</v>
      </c>
      <c r="D540" s="16">
        <v>0.51300000000000001</v>
      </c>
      <c r="E540" s="14"/>
      <c r="F540" s="14" t="str">
        <f t="shared" si="133"/>
        <v>Carolyn &amp; Margaret</v>
      </c>
      <c r="G540" s="17">
        <f t="shared" si="128"/>
        <v>0.51300000000000001</v>
      </c>
      <c r="H540" s="17" t="s">
        <v>356</v>
      </c>
      <c r="I540" s="17" t="s">
        <v>370</v>
      </c>
      <c r="J540" s="17" t="s">
        <v>356</v>
      </c>
      <c r="K540" s="17" t="s">
        <v>370</v>
      </c>
      <c r="L540" s="17"/>
      <c r="M540" s="18"/>
    </row>
    <row r="541" spans="3:13">
      <c r="C541" s="12" t="s">
        <v>51</v>
      </c>
      <c r="D541" s="16">
        <v>0.46899999999999997</v>
      </c>
      <c r="E541" s="14"/>
      <c r="F541" s="14" t="str">
        <f t="shared" si="133"/>
        <v>Jonathan &amp; Murray</v>
      </c>
      <c r="G541" s="17">
        <f t="shared" si="128"/>
        <v>0.46899999999999997</v>
      </c>
      <c r="H541" s="17" t="s">
        <v>365</v>
      </c>
      <c r="I541" s="17" t="s">
        <v>372</v>
      </c>
      <c r="J541" s="17" t="s">
        <v>365</v>
      </c>
      <c r="K541" s="17" t="s">
        <v>372</v>
      </c>
      <c r="L541" s="17"/>
      <c r="M541" s="18"/>
    </row>
    <row r="542" spans="3:13">
      <c r="C542" s="12" t="s">
        <v>41</v>
      </c>
      <c r="D542" s="16">
        <v>0.45600000000000002</v>
      </c>
      <c r="E542" s="14"/>
      <c r="F542" s="14" t="str">
        <f t="shared" si="133"/>
        <v>Carol C &amp; Richard S</v>
      </c>
      <c r="G542" s="17">
        <f t="shared" si="128"/>
        <v>0.45600000000000002</v>
      </c>
      <c r="H542" s="17" t="s">
        <v>395</v>
      </c>
      <c r="I542" s="17" t="s">
        <v>380</v>
      </c>
      <c r="J542" s="17" t="s">
        <v>395</v>
      </c>
      <c r="K542" s="17" t="s">
        <v>380</v>
      </c>
      <c r="L542" s="17"/>
      <c r="M542" s="18"/>
    </row>
    <row r="543" spans="3:13">
      <c r="C543" s="12" t="s">
        <v>76</v>
      </c>
      <c r="D543" s="16">
        <v>0.45</v>
      </c>
      <c r="E543" s="14"/>
      <c r="F543" s="14" t="str">
        <f t="shared" si="133"/>
        <v>Carole &amp; Kirsten</v>
      </c>
      <c r="G543" s="17">
        <f t="shared" si="128"/>
        <v>0.45</v>
      </c>
      <c r="H543" s="17" t="s">
        <v>355</v>
      </c>
      <c r="I543" s="17" t="s">
        <v>367</v>
      </c>
      <c r="J543" s="17" t="s">
        <v>355</v>
      </c>
      <c r="K543" s="17" t="s">
        <v>367</v>
      </c>
      <c r="L543" s="17"/>
      <c r="M543" s="18"/>
    </row>
    <row r="544" spans="3:13">
      <c r="C544" s="12"/>
      <c r="D544" s="13"/>
      <c r="E544" s="14"/>
      <c r="F544" s="14"/>
      <c r="G544" s="17"/>
      <c r="H544" s="17"/>
      <c r="I544" s="17"/>
      <c r="J544" s="17"/>
      <c r="K544" s="17"/>
      <c r="L544" s="17"/>
      <c r="M544" s="18"/>
    </row>
    <row r="545" spans="3:13">
      <c r="C545" s="12" t="s">
        <v>5</v>
      </c>
      <c r="D545" s="13"/>
      <c r="E545" s="14"/>
      <c r="F545" s="14"/>
      <c r="G545" s="17"/>
      <c r="H545" s="17"/>
      <c r="I545" s="17"/>
      <c r="J545" s="17"/>
      <c r="K545" s="17"/>
      <c r="L545" s="17"/>
      <c r="M545" s="18"/>
    </row>
    <row r="546" spans="3:13">
      <c r="C546" s="12" t="s">
        <v>48</v>
      </c>
      <c r="D546" s="16">
        <v>0.65</v>
      </c>
      <c r="E546" s="14"/>
      <c r="F546" s="14" t="str">
        <f t="shared" ref="F546:F551" si="134">VLOOKUP(C546,$O$3:$P$239,2,FALSE)</f>
        <v>Joy &amp; Rosemary</v>
      </c>
      <c r="G546" s="17">
        <f t="shared" si="128"/>
        <v>0.65</v>
      </c>
      <c r="H546" s="17" t="s">
        <v>366</v>
      </c>
      <c r="I546" s="17" t="s">
        <v>376</v>
      </c>
      <c r="J546" s="17" t="s">
        <v>366</v>
      </c>
      <c r="K546" s="17" t="s">
        <v>376</v>
      </c>
      <c r="L546" s="17"/>
      <c r="M546" s="18"/>
    </row>
    <row r="547" spans="3:13">
      <c r="C547" s="12" t="s">
        <v>50</v>
      </c>
      <c r="D547" s="16">
        <v>0.56899999999999995</v>
      </c>
      <c r="E547" s="14"/>
      <c r="F547" s="14" t="str">
        <f t="shared" si="134"/>
        <v>Bob &amp; Philip</v>
      </c>
      <c r="G547" s="17">
        <f t="shared" si="128"/>
        <v>0.56899999999999995</v>
      </c>
      <c r="H547" s="17" t="s">
        <v>354</v>
      </c>
      <c r="I547" s="17" t="s">
        <v>374</v>
      </c>
      <c r="J547" s="17" t="s">
        <v>354</v>
      </c>
      <c r="K547" s="17" t="s">
        <v>374</v>
      </c>
      <c r="L547" s="17"/>
      <c r="M547" s="18"/>
    </row>
    <row r="548" spans="3:13">
      <c r="C548" s="12" t="s">
        <v>207</v>
      </c>
      <c r="D548" s="16">
        <v>0.52500000000000002</v>
      </c>
      <c r="E548" s="14"/>
      <c r="F548" s="14" t="str">
        <f t="shared" si="134"/>
        <v>Avril &amp; Phil O</v>
      </c>
      <c r="G548" s="17">
        <f t="shared" si="128"/>
        <v>0.52500000000000002</v>
      </c>
      <c r="H548" s="17" t="s">
        <v>347</v>
      </c>
      <c r="I548" s="17" t="s">
        <v>381</v>
      </c>
      <c r="J548" s="17" t="s">
        <v>347</v>
      </c>
      <c r="K548" s="17" t="s">
        <v>381</v>
      </c>
      <c r="L548" s="17"/>
      <c r="M548" s="18"/>
    </row>
    <row r="549" spans="3:13">
      <c r="C549" s="12" t="s">
        <v>121</v>
      </c>
      <c r="D549" s="16">
        <v>0.48099999999999998</v>
      </c>
      <c r="E549" s="14"/>
      <c r="F549" s="14" t="str">
        <f t="shared" si="134"/>
        <v>Mary-Jean &amp; Tom</v>
      </c>
      <c r="G549" s="17">
        <f t="shared" si="128"/>
        <v>0.48099999999999998</v>
      </c>
      <c r="H549" s="17" t="s">
        <v>371</v>
      </c>
      <c r="I549" s="17" t="s">
        <v>377</v>
      </c>
      <c r="J549" s="17" t="s">
        <v>371</v>
      </c>
      <c r="K549" s="17" t="s">
        <v>377</v>
      </c>
      <c r="L549" s="17"/>
      <c r="M549" s="18"/>
    </row>
    <row r="550" spans="3:13">
      <c r="C550" s="12" t="s">
        <v>190</v>
      </c>
      <c r="D550" s="16">
        <v>0.42499999999999999</v>
      </c>
      <c r="E550" s="14"/>
      <c r="F550" s="14" t="str">
        <f t="shared" si="134"/>
        <v>Ann &amp; Beryl</v>
      </c>
      <c r="G550" s="17">
        <f t="shared" si="128"/>
        <v>0.42499999999999999</v>
      </c>
      <c r="H550" s="17" t="s">
        <v>388</v>
      </c>
      <c r="I550" s="17" t="s">
        <v>351</v>
      </c>
      <c r="J550" s="17" t="s">
        <v>388</v>
      </c>
      <c r="K550" s="17" t="s">
        <v>351</v>
      </c>
      <c r="L550" s="17"/>
      <c r="M550" s="18"/>
    </row>
    <row r="551" spans="3:13">
      <c r="C551" s="12" t="s">
        <v>125</v>
      </c>
      <c r="D551" s="16">
        <v>0.35</v>
      </c>
      <c r="E551" s="14"/>
      <c r="F551" s="14" t="str">
        <f t="shared" si="134"/>
        <v>Liz &amp; Richard M</v>
      </c>
      <c r="G551" s="17">
        <f t="shared" si="128"/>
        <v>0.35</v>
      </c>
      <c r="H551" s="17" t="s">
        <v>369</v>
      </c>
      <c r="I551" s="17" t="s">
        <v>394</v>
      </c>
      <c r="J551" s="17" t="s">
        <v>369</v>
      </c>
      <c r="K551" s="17" t="s">
        <v>394</v>
      </c>
      <c r="L551" s="17"/>
      <c r="M551" s="18"/>
    </row>
    <row r="552" spans="3:13">
      <c r="C552" s="12" t="s">
        <v>0</v>
      </c>
      <c r="D552" s="13"/>
      <c r="E552" s="14"/>
      <c r="F552" s="14"/>
      <c r="G552" s="17"/>
      <c r="H552" s="17"/>
      <c r="I552" s="17"/>
      <c r="J552" s="17"/>
      <c r="K552" s="17"/>
      <c r="L552" s="17"/>
      <c r="M552" s="18"/>
    </row>
    <row r="553" spans="3:13">
      <c r="C553" s="12" t="s">
        <v>27</v>
      </c>
      <c r="D553" s="13"/>
      <c r="E553" s="14"/>
      <c r="F553" s="14"/>
      <c r="G553" s="17"/>
      <c r="H553" s="17"/>
      <c r="I553" s="17"/>
      <c r="J553" s="17"/>
      <c r="K553" s="17"/>
      <c r="L553" s="17"/>
      <c r="M553" s="18"/>
    </row>
    <row r="554" spans="3:13">
      <c r="C554" s="12" t="s">
        <v>4</v>
      </c>
      <c r="D554" s="13"/>
      <c r="E554" s="14"/>
      <c r="F554" s="14"/>
      <c r="G554" s="17"/>
      <c r="H554" s="17"/>
      <c r="I554" s="17"/>
      <c r="J554" s="17"/>
      <c r="K554" s="17"/>
      <c r="L554" s="17"/>
      <c r="M554" s="18"/>
    </row>
    <row r="555" spans="3:13">
      <c r="C555" s="12" t="s">
        <v>84</v>
      </c>
      <c r="D555" s="16">
        <v>0.57199999999999995</v>
      </c>
      <c r="E555" s="14"/>
      <c r="F555" s="14" t="str">
        <f t="shared" ref="F555:F560" si="135">VLOOKUP(C555,$O$3:$P$239,2,FALSE)</f>
        <v>Bernard &amp; Betty</v>
      </c>
      <c r="G555" s="17">
        <f t="shared" si="128"/>
        <v>0.57199999999999995</v>
      </c>
      <c r="H555" s="17" t="s">
        <v>349</v>
      </c>
      <c r="I555" s="17" t="s">
        <v>352</v>
      </c>
      <c r="J555" s="17" t="s">
        <v>349</v>
      </c>
      <c r="K555" s="17" t="s">
        <v>352</v>
      </c>
      <c r="L555" s="17"/>
      <c r="M555" s="18"/>
    </row>
    <row r="556" spans="3:13">
      <c r="C556" s="12" t="s">
        <v>50</v>
      </c>
      <c r="D556" s="16">
        <v>0.51700000000000002</v>
      </c>
      <c r="E556" s="14"/>
      <c r="F556" s="14" t="str">
        <f t="shared" si="135"/>
        <v>Bob &amp; Philip</v>
      </c>
      <c r="G556" s="17">
        <f t="shared" si="128"/>
        <v>0.51700000000000002</v>
      </c>
      <c r="H556" s="17" t="s">
        <v>354</v>
      </c>
      <c r="I556" s="17" t="s">
        <v>374</v>
      </c>
      <c r="J556" s="17" t="s">
        <v>354</v>
      </c>
      <c r="K556" s="17" t="s">
        <v>374</v>
      </c>
      <c r="L556" s="17"/>
      <c r="M556" s="18"/>
    </row>
    <row r="557" spans="3:13">
      <c r="C557" s="12" t="s">
        <v>117</v>
      </c>
      <c r="D557" s="16">
        <v>0.51100000000000001</v>
      </c>
      <c r="E557" s="14"/>
      <c r="F557" s="14" t="str">
        <f t="shared" si="135"/>
        <v>Graham &amp; Leonie</v>
      </c>
      <c r="G557" s="17">
        <f t="shared" si="128"/>
        <v>0.51100000000000001</v>
      </c>
      <c r="H557" s="17" t="s">
        <v>361</v>
      </c>
      <c r="I557" s="17" t="s">
        <v>368</v>
      </c>
      <c r="J557" s="17" t="s">
        <v>361</v>
      </c>
      <c r="K557" s="17" t="s">
        <v>368</v>
      </c>
      <c r="L557" s="17"/>
      <c r="M557" s="18"/>
    </row>
    <row r="558" spans="3:13">
      <c r="C558" s="12" t="s">
        <v>57</v>
      </c>
      <c r="D558" s="16">
        <v>0.48899999999999999</v>
      </c>
      <c r="E558" s="14"/>
      <c r="F558" s="14" t="str">
        <f t="shared" si="135"/>
        <v>Hugh &amp; Ngaire</v>
      </c>
      <c r="G558" s="17">
        <f t="shared" si="128"/>
        <v>0.48899999999999999</v>
      </c>
      <c r="H558" s="17" t="s">
        <v>363</v>
      </c>
      <c r="I558" s="17" t="s">
        <v>373</v>
      </c>
      <c r="J558" s="17" t="s">
        <v>363</v>
      </c>
      <c r="K558" s="17" t="s">
        <v>373</v>
      </c>
      <c r="L558" s="17"/>
      <c r="M558" s="18"/>
    </row>
    <row r="559" spans="3:13">
      <c r="C559" s="12" t="s">
        <v>118</v>
      </c>
      <c r="D559" s="16">
        <v>0.48299999999999998</v>
      </c>
      <c r="E559" s="14"/>
      <c r="F559" s="14" t="str">
        <f t="shared" si="135"/>
        <v>Ann &amp; Phil O</v>
      </c>
      <c r="G559" s="17">
        <f t="shared" si="128"/>
        <v>0.48299999999999998</v>
      </c>
      <c r="H559" s="17" t="s">
        <v>388</v>
      </c>
      <c r="I559" s="17" t="s">
        <v>381</v>
      </c>
      <c r="J559" s="17" t="s">
        <v>388</v>
      </c>
      <c r="K559" s="17" t="s">
        <v>381</v>
      </c>
      <c r="L559" s="17"/>
      <c r="M559" s="18"/>
    </row>
    <row r="560" spans="3:13">
      <c r="C560" s="12" t="s">
        <v>76</v>
      </c>
      <c r="D560" s="16">
        <v>0.42799999999999999</v>
      </c>
      <c r="E560" s="14"/>
      <c r="F560" s="14" t="str">
        <f t="shared" si="135"/>
        <v>Carole &amp; Kirsten</v>
      </c>
      <c r="G560" s="17">
        <f t="shared" si="128"/>
        <v>0.42799999999999999</v>
      </c>
      <c r="H560" s="17" t="s">
        <v>355</v>
      </c>
      <c r="I560" s="17" t="s">
        <v>367</v>
      </c>
      <c r="J560" s="17" t="s">
        <v>355</v>
      </c>
      <c r="K560" s="17" t="s">
        <v>367</v>
      </c>
      <c r="L560" s="17"/>
      <c r="M560" s="18"/>
    </row>
    <row r="561" spans="3:13">
      <c r="C561" s="12"/>
      <c r="D561" s="13"/>
      <c r="E561" s="14"/>
      <c r="F561" s="14"/>
      <c r="G561" s="17"/>
      <c r="H561" s="17"/>
      <c r="I561" s="17"/>
      <c r="J561" s="17"/>
      <c r="K561" s="17"/>
      <c r="L561" s="17"/>
      <c r="M561" s="18"/>
    </row>
    <row r="562" spans="3:13">
      <c r="C562" s="12" t="s">
        <v>5</v>
      </c>
      <c r="D562" s="13"/>
      <c r="E562" s="14"/>
      <c r="F562" s="14"/>
      <c r="G562" s="17"/>
      <c r="H562" s="17"/>
      <c r="I562" s="17"/>
      <c r="J562" s="17"/>
      <c r="K562" s="17"/>
      <c r="L562" s="17"/>
      <c r="M562" s="18"/>
    </row>
    <row r="563" spans="3:13">
      <c r="C563" s="12" t="s">
        <v>52</v>
      </c>
      <c r="D563" s="16">
        <v>0.65600000000000003</v>
      </c>
      <c r="E563" s="14"/>
      <c r="F563" s="14" t="str">
        <f t="shared" ref="F563:F568" si="136">VLOOKUP(C563,$O$3:$P$239,2,FALSE)</f>
        <v>Avril &amp; Rex</v>
      </c>
      <c r="G563" s="17">
        <f t="shared" si="128"/>
        <v>0.65600000000000003</v>
      </c>
      <c r="H563" s="17" t="s">
        <v>347</v>
      </c>
      <c r="I563" s="17" t="s">
        <v>375</v>
      </c>
      <c r="J563" s="17" t="s">
        <v>347</v>
      </c>
      <c r="K563" s="17" t="s">
        <v>375</v>
      </c>
      <c r="L563" s="17"/>
      <c r="M563" s="18"/>
    </row>
    <row r="564" spans="3:13">
      <c r="C564" s="12" t="s">
        <v>41</v>
      </c>
      <c r="D564" s="16">
        <v>0.56100000000000005</v>
      </c>
      <c r="E564" s="14"/>
      <c r="F564" s="14" t="str">
        <f t="shared" si="136"/>
        <v>Carol C &amp; Richard S</v>
      </c>
      <c r="G564" s="17">
        <f t="shared" si="128"/>
        <v>0.56100000000000005</v>
      </c>
      <c r="H564" s="17" t="s">
        <v>395</v>
      </c>
      <c r="I564" s="17" t="s">
        <v>380</v>
      </c>
      <c r="J564" s="17" t="s">
        <v>395</v>
      </c>
      <c r="K564" s="17" t="s">
        <v>380</v>
      </c>
      <c r="L564" s="17"/>
      <c r="M564" s="18"/>
    </row>
    <row r="565" spans="3:13">
      <c r="C565" s="12" t="s">
        <v>119</v>
      </c>
      <c r="D565" s="16">
        <v>0.53300000000000003</v>
      </c>
      <c r="E565" s="14"/>
      <c r="F565" s="14" t="str">
        <f t="shared" si="136"/>
        <v>Evan &amp; Murray</v>
      </c>
      <c r="G565" s="17">
        <f t="shared" si="128"/>
        <v>0.53300000000000003</v>
      </c>
      <c r="H565" s="17" t="s">
        <v>360</v>
      </c>
      <c r="I565" s="17" t="s">
        <v>372</v>
      </c>
      <c r="J565" s="17" t="s">
        <v>360</v>
      </c>
      <c r="K565" s="17" t="s">
        <v>372</v>
      </c>
      <c r="L565" s="17"/>
      <c r="M565" s="18"/>
    </row>
    <row r="566" spans="3:13">
      <c r="C566" s="12" t="s">
        <v>120</v>
      </c>
      <c r="D566" s="16">
        <v>0.49399999999999999</v>
      </c>
      <c r="E566" s="14"/>
      <c r="F566" s="14" t="str">
        <f t="shared" si="136"/>
        <v>Beryl &amp; Carolyn</v>
      </c>
      <c r="G566" s="17">
        <f t="shared" si="128"/>
        <v>0.49399999999999999</v>
      </c>
      <c r="H566" s="17" t="s">
        <v>351</v>
      </c>
      <c r="I566" s="17" t="s">
        <v>356</v>
      </c>
      <c r="J566" s="17" t="s">
        <v>351</v>
      </c>
      <c r="K566" s="17" t="s">
        <v>356</v>
      </c>
      <c r="L566" s="17"/>
      <c r="M566" s="18"/>
    </row>
    <row r="567" spans="3:13">
      <c r="C567" s="12" t="s">
        <v>48</v>
      </c>
      <c r="D567" s="16">
        <v>0.39400000000000002</v>
      </c>
      <c r="E567" s="14"/>
      <c r="F567" s="14" t="str">
        <f t="shared" si="136"/>
        <v>Joy &amp; Rosemary</v>
      </c>
      <c r="G567" s="17">
        <f t="shared" si="128"/>
        <v>0.39400000000000002</v>
      </c>
      <c r="H567" s="17" t="s">
        <v>366</v>
      </c>
      <c r="I567" s="17" t="s">
        <v>376</v>
      </c>
      <c r="J567" s="17" t="s">
        <v>366</v>
      </c>
      <c r="K567" s="17" t="s">
        <v>376</v>
      </c>
      <c r="L567" s="17"/>
      <c r="M567" s="18"/>
    </row>
    <row r="568" spans="3:13">
      <c r="C568" s="12" t="s">
        <v>121</v>
      </c>
      <c r="D568" s="16">
        <v>0.36099999999999999</v>
      </c>
      <c r="E568" s="14"/>
      <c r="F568" s="14" t="str">
        <f t="shared" si="136"/>
        <v>Mary-Jean &amp; Tom</v>
      </c>
      <c r="G568" s="17">
        <f t="shared" si="128"/>
        <v>0.36099999999999999</v>
      </c>
      <c r="H568" s="17" t="s">
        <v>371</v>
      </c>
      <c r="I568" s="17" t="s">
        <v>377</v>
      </c>
      <c r="J568" s="17" t="s">
        <v>371</v>
      </c>
      <c r="K568" s="17" t="s">
        <v>377</v>
      </c>
      <c r="L568" s="17"/>
      <c r="M568" s="18"/>
    </row>
    <row r="569" spans="3:13">
      <c r="C569" s="12" t="s">
        <v>0</v>
      </c>
      <c r="D569" s="13"/>
      <c r="E569" s="14"/>
      <c r="F569" s="14"/>
      <c r="G569" s="17"/>
      <c r="H569" s="17"/>
      <c r="I569" s="17"/>
      <c r="J569" s="17"/>
      <c r="K569" s="17"/>
      <c r="L569" s="17"/>
      <c r="M569" s="18"/>
    </row>
    <row r="570" spans="3:13">
      <c r="C570" s="12" t="s">
        <v>28</v>
      </c>
      <c r="D570" s="13"/>
      <c r="E570" s="14"/>
      <c r="F570" s="14"/>
      <c r="G570" s="17"/>
      <c r="H570" s="17"/>
      <c r="I570" s="17"/>
      <c r="J570" s="17"/>
      <c r="K570" s="17"/>
      <c r="L570" s="17"/>
      <c r="M570" s="18"/>
    </row>
    <row r="571" spans="3:13">
      <c r="C571" s="12" t="s">
        <v>4</v>
      </c>
      <c r="D571" s="13"/>
      <c r="E571" s="14"/>
      <c r="F571" s="14"/>
      <c r="G571" s="17"/>
      <c r="H571" s="17"/>
      <c r="I571" s="17"/>
      <c r="J571" s="17"/>
      <c r="K571" s="17"/>
      <c r="L571" s="17"/>
      <c r="M571" s="18"/>
    </row>
    <row r="572" spans="3:13">
      <c r="C572" s="12" t="s">
        <v>107</v>
      </c>
      <c r="D572" s="16">
        <v>0.58799999999999997</v>
      </c>
      <c r="E572" s="14"/>
      <c r="F572" s="14" t="str">
        <f>VLOOKUP(C572,$O$3:$P$239,2,FALSE)</f>
        <v>Bernard &amp; Bob</v>
      </c>
      <c r="G572" s="17">
        <f t="shared" ref="G572:G632" si="137">D572</f>
        <v>0.58799999999999997</v>
      </c>
      <c r="H572" s="17" t="s">
        <v>349</v>
      </c>
      <c r="I572" s="17" t="s">
        <v>354</v>
      </c>
      <c r="L572" s="17" t="s">
        <v>349</v>
      </c>
      <c r="M572" s="18" t="s">
        <v>354</v>
      </c>
    </row>
    <row r="573" spans="3:13">
      <c r="C573" s="12" t="s">
        <v>108</v>
      </c>
      <c r="D573" s="16">
        <v>0.51900000000000002</v>
      </c>
      <c r="E573" s="14"/>
      <c r="F573" s="14" t="str">
        <f>VLOOKUP(C573,$O$3:$P$239,2,FALSE)</f>
        <v>Carolyn &amp; Phil O</v>
      </c>
      <c r="G573" s="17">
        <f t="shared" si="137"/>
        <v>0.51900000000000002</v>
      </c>
      <c r="H573" s="17" t="s">
        <v>356</v>
      </c>
      <c r="I573" s="17" t="s">
        <v>381</v>
      </c>
      <c r="L573" s="17" t="s">
        <v>356</v>
      </c>
      <c r="M573" s="18" t="s">
        <v>381</v>
      </c>
    </row>
    <row r="574" spans="3:13">
      <c r="C574" s="12" t="s">
        <v>109</v>
      </c>
      <c r="D574" s="16">
        <v>0.5</v>
      </c>
      <c r="E574" s="14"/>
      <c r="F574" s="14" t="str">
        <f>VLOOKUP(C574,$O$3:$P$239,2,FALSE)</f>
        <v>Ngaire &amp; Richard M</v>
      </c>
      <c r="G574" s="17">
        <f t="shared" si="137"/>
        <v>0.5</v>
      </c>
      <c r="H574" s="17" t="s">
        <v>373</v>
      </c>
      <c r="I574" s="17" t="s">
        <v>394</v>
      </c>
      <c r="L574" s="17" t="s">
        <v>373</v>
      </c>
      <c r="M574" s="18" t="s">
        <v>394</v>
      </c>
    </row>
    <row r="575" spans="3:13">
      <c r="C575" s="12" t="s">
        <v>110</v>
      </c>
      <c r="D575" s="16">
        <v>0.5</v>
      </c>
      <c r="E575" s="14"/>
      <c r="F575" s="14" t="str">
        <f>VLOOKUP(C575,$O$3:$P$239,2,FALSE)</f>
        <v>Murray &amp; Richard S</v>
      </c>
      <c r="G575" s="17">
        <f t="shared" si="137"/>
        <v>0.5</v>
      </c>
      <c r="H575" s="17" t="s">
        <v>372</v>
      </c>
      <c r="I575" s="17" t="s">
        <v>380</v>
      </c>
      <c r="L575" s="17" t="s">
        <v>372</v>
      </c>
      <c r="M575" s="18" t="s">
        <v>380</v>
      </c>
    </row>
    <row r="576" spans="3:13">
      <c r="C576" s="12" t="s">
        <v>111</v>
      </c>
      <c r="D576" s="16">
        <v>0.39400000000000002</v>
      </c>
      <c r="E576" s="14"/>
      <c r="F576" s="14" t="str">
        <f>VLOOKUP(C576,$O$3:$P$239,2,FALSE)</f>
        <v>Graham &amp; Mary-Jean</v>
      </c>
      <c r="G576" s="17">
        <f t="shared" si="137"/>
        <v>0.39400000000000002</v>
      </c>
      <c r="H576" s="17" t="s">
        <v>361</v>
      </c>
      <c r="I576" s="17" t="s">
        <v>371</v>
      </c>
      <c r="L576" s="17" t="s">
        <v>361</v>
      </c>
      <c r="M576" s="18" t="s">
        <v>371</v>
      </c>
    </row>
    <row r="577" spans="3:13">
      <c r="C577" s="12"/>
      <c r="D577" s="13"/>
      <c r="E577" s="14"/>
      <c r="F577" s="14"/>
      <c r="G577" s="17"/>
      <c r="H577" s="17"/>
      <c r="I577" s="17"/>
      <c r="L577" s="17"/>
      <c r="M577" s="18"/>
    </row>
    <row r="578" spans="3:13">
      <c r="C578" s="12" t="s">
        <v>5</v>
      </c>
      <c r="D578" s="13"/>
      <c r="E578" s="14"/>
      <c r="F578" s="14"/>
      <c r="G578" s="17"/>
      <c r="H578" s="17"/>
      <c r="I578" s="17"/>
      <c r="L578" s="17"/>
      <c r="M578" s="18"/>
    </row>
    <row r="579" spans="3:13">
      <c r="C579" s="12" t="s">
        <v>112</v>
      </c>
      <c r="D579" s="16">
        <v>0.55000000000000004</v>
      </c>
      <c r="E579" s="14"/>
      <c r="F579" s="14" t="str">
        <f>VLOOKUP(C579,$O$3:$P$239,2,FALSE)</f>
        <v>Betty &amp; Tom</v>
      </c>
      <c r="G579" s="17">
        <f t="shared" si="137"/>
        <v>0.55000000000000004</v>
      </c>
      <c r="H579" s="17" t="s">
        <v>352</v>
      </c>
      <c r="I579" s="17" t="s">
        <v>377</v>
      </c>
      <c r="L579" s="17" t="s">
        <v>352</v>
      </c>
      <c r="M579" s="18" t="s">
        <v>377</v>
      </c>
    </row>
    <row r="580" spans="3:13">
      <c r="C580" s="12" t="s">
        <v>113</v>
      </c>
      <c r="D580" s="16">
        <v>0.53800000000000003</v>
      </c>
      <c r="E580" s="14"/>
      <c r="F580" s="14" t="str">
        <f>VLOOKUP(C580,$O$3:$P$239,2,FALSE)</f>
        <v>Carol C &amp; Leonie</v>
      </c>
      <c r="G580" s="17">
        <f t="shared" si="137"/>
        <v>0.53800000000000003</v>
      </c>
      <c r="H580" s="17" t="s">
        <v>395</v>
      </c>
      <c r="I580" s="17" t="s">
        <v>368</v>
      </c>
      <c r="L580" s="17" t="s">
        <v>395</v>
      </c>
      <c r="M580" s="18" t="s">
        <v>368</v>
      </c>
    </row>
    <row r="581" spans="3:13">
      <c r="C581" s="12" t="s">
        <v>114</v>
      </c>
      <c r="D581" s="16">
        <v>0.51900000000000002</v>
      </c>
      <c r="E581" s="14"/>
      <c r="F581" s="14" t="str">
        <f>VLOOKUP(C581,$O$3:$P$239,2,FALSE)</f>
        <v>John &amp; Rosemary</v>
      </c>
      <c r="G581" s="17">
        <f t="shared" si="137"/>
        <v>0.51900000000000002</v>
      </c>
      <c r="H581" s="17" t="s">
        <v>364</v>
      </c>
      <c r="I581" s="17" t="s">
        <v>376</v>
      </c>
      <c r="L581" s="17" t="s">
        <v>364</v>
      </c>
      <c r="M581" s="18" t="s">
        <v>376</v>
      </c>
    </row>
    <row r="582" spans="3:13">
      <c r="C582" s="12" t="s">
        <v>115</v>
      </c>
      <c r="D582" s="16">
        <v>0.45600000000000002</v>
      </c>
      <c r="E582" s="14"/>
      <c r="F582" s="14" t="str">
        <f>VLOOKUP(C582,$O$3:$P$239,2,FALSE)</f>
        <v>Beryl &amp; Hugh</v>
      </c>
      <c r="G582" s="17">
        <f t="shared" si="137"/>
        <v>0.45600000000000002</v>
      </c>
      <c r="H582" s="17" t="s">
        <v>351</v>
      </c>
      <c r="I582" s="17" t="s">
        <v>363</v>
      </c>
      <c r="L582" s="17" t="s">
        <v>351</v>
      </c>
      <c r="M582" s="18" t="s">
        <v>363</v>
      </c>
    </row>
    <row r="583" spans="3:13">
      <c r="C583" s="12" t="s">
        <v>116</v>
      </c>
      <c r="D583" s="16">
        <v>0.438</v>
      </c>
      <c r="E583" s="14"/>
      <c r="F583" s="14" t="str">
        <f>VLOOKUP(C583,$O$3:$P$239,2,FALSE)</f>
        <v>Liz &amp; Philip</v>
      </c>
      <c r="G583" s="17">
        <f t="shared" si="137"/>
        <v>0.438</v>
      </c>
      <c r="H583" s="17" t="s">
        <v>369</v>
      </c>
      <c r="I583" s="17" t="s">
        <v>374</v>
      </c>
      <c r="L583" s="17" t="s">
        <v>369</v>
      </c>
      <c r="M583" s="18" t="s">
        <v>374</v>
      </c>
    </row>
    <row r="584" spans="3:13">
      <c r="C584" s="12"/>
      <c r="D584" s="13"/>
      <c r="E584" s="14"/>
      <c r="F584" s="14"/>
      <c r="G584" s="17"/>
      <c r="H584" s="17"/>
      <c r="I584" s="17"/>
      <c r="J584" s="17"/>
      <c r="K584" s="17"/>
      <c r="L584" s="17"/>
      <c r="M584" s="18"/>
    </row>
    <row r="585" spans="3:13">
      <c r="C585" s="12" t="s">
        <v>29</v>
      </c>
      <c r="D585" s="13"/>
      <c r="E585" s="14"/>
      <c r="F585" s="14"/>
      <c r="G585" s="17"/>
      <c r="H585" s="17"/>
      <c r="I585" s="17"/>
      <c r="J585" s="17"/>
      <c r="K585" s="17"/>
      <c r="L585" s="17"/>
      <c r="M585" s="18"/>
    </row>
    <row r="586" spans="3:13">
      <c r="C586" s="12" t="s">
        <v>30</v>
      </c>
      <c r="D586" s="13"/>
      <c r="E586" s="14"/>
      <c r="F586" s="14"/>
      <c r="G586" s="17"/>
      <c r="H586" s="17"/>
      <c r="I586" s="17"/>
      <c r="J586" s="17"/>
      <c r="K586" s="17"/>
      <c r="L586" s="17"/>
      <c r="M586" s="18"/>
    </row>
    <row r="587" spans="3:13">
      <c r="C587" s="12" t="s">
        <v>51</v>
      </c>
      <c r="D587" s="16">
        <v>0.63300000000000001</v>
      </c>
      <c r="E587" s="14"/>
      <c r="F587" s="14" t="str">
        <f t="shared" ref="F587:F592" si="138">VLOOKUP(C587,$O$3:$P$239,2,FALSE)</f>
        <v>Jonathan &amp; Murray</v>
      </c>
      <c r="G587" s="17">
        <f t="shared" si="137"/>
        <v>0.63300000000000001</v>
      </c>
      <c r="H587" s="17" t="s">
        <v>365</v>
      </c>
      <c r="I587" s="17" t="s">
        <v>372</v>
      </c>
      <c r="J587" s="17" t="s">
        <v>365</v>
      </c>
      <c r="K587" s="17" t="s">
        <v>372</v>
      </c>
      <c r="L587" s="17"/>
      <c r="M587" s="18"/>
    </row>
    <row r="588" spans="3:13">
      <c r="C588" s="12" t="s">
        <v>84</v>
      </c>
      <c r="D588" s="16">
        <v>0.53900000000000003</v>
      </c>
      <c r="E588" s="14"/>
      <c r="F588" s="14" t="str">
        <f t="shared" si="138"/>
        <v>Bernard &amp; Betty</v>
      </c>
      <c r="G588" s="17">
        <f t="shared" si="137"/>
        <v>0.53900000000000003</v>
      </c>
      <c r="H588" s="17" t="s">
        <v>349</v>
      </c>
      <c r="I588" s="17" t="s">
        <v>352</v>
      </c>
      <c r="J588" s="17" t="s">
        <v>349</v>
      </c>
      <c r="K588" s="17" t="s">
        <v>352</v>
      </c>
      <c r="L588" s="17"/>
      <c r="M588" s="18"/>
    </row>
    <row r="589" spans="3:13">
      <c r="C589" s="12" t="s">
        <v>49</v>
      </c>
      <c r="D589" s="16">
        <v>0.53300000000000003</v>
      </c>
      <c r="E589" s="14"/>
      <c r="F589" s="14" t="str">
        <f t="shared" si="138"/>
        <v>John &amp; Phil O</v>
      </c>
      <c r="G589" s="17">
        <f t="shared" si="137"/>
        <v>0.53300000000000003</v>
      </c>
      <c r="H589" s="17" t="s">
        <v>364</v>
      </c>
      <c r="I589" s="17" t="s">
        <v>381</v>
      </c>
      <c r="J589" s="17" t="s">
        <v>364</v>
      </c>
      <c r="K589" s="17" t="s">
        <v>381</v>
      </c>
      <c r="L589" s="17"/>
      <c r="M589" s="18"/>
    </row>
    <row r="590" spans="3:13">
      <c r="C590" s="12" t="s">
        <v>102</v>
      </c>
      <c r="D590" s="16">
        <v>0.49399999999999999</v>
      </c>
      <c r="E590" s="14"/>
      <c r="F590" s="14" t="str">
        <f t="shared" si="138"/>
        <v>Dale &amp; Evan</v>
      </c>
      <c r="G590" s="17">
        <f t="shared" si="137"/>
        <v>0.49399999999999999</v>
      </c>
      <c r="H590" s="17" t="s">
        <v>358</v>
      </c>
      <c r="I590" s="17" t="s">
        <v>360</v>
      </c>
      <c r="J590" s="17" t="s">
        <v>358</v>
      </c>
      <c r="K590" s="17" t="s">
        <v>360</v>
      </c>
      <c r="L590" s="17"/>
      <c r="M590" s="18"/>
    </row>
    <row r="591" spans="3:13">
      <c r="C591" s="12" t="s">
        <v>103</v>
      </c>
      <c r="D591" s="16">
        <v>0.42799999999999999</v>
      </c>
      <c r="E591" s="14"/>
      <c r="F591" s="14" t="str">
        <f t="shared" si="138"/>
        <v>Avril &amp; Margaret</v>
      </c>
      <c r="G591" s="17">
        <f t="shared" si="137"/>
        <v>0.42799999999999999</v>
      </c>
      <c r="H591" s="17" t="s">
        <v>347</v>
      </c>
      <c r="I591" s="17" t="s">
        <v>370</v>
      </c>
      <c r="J591" s="17" t="s">
        <v>347</v>
      </c>
      <c r="K591" s="17" t="s">
        <v>370</v>
      </c>
      <c r="L591" s="17"/>
      <c r="M591" s="18"/>
    </row>
    <row r="592" spans="3:13">
      <c r="C592" s="12" t="s">
        <v>55</v>
      </c>
      <c r="D592" s="16">
        <v>0.372</v>
      </c>
      <c r="E592" s="14"/>
      <c r="F592" s="14" t="str">
        <f t="shared" si="138"/>
        <v>Carol C &amp; Richard S</v>
      </c>
      <c r="G592" s="17">
        <f t="shared" si="137"/>
        <v>0.372</v>
      </c>
      <c r="H592" s="17" t="s">
        <v>395</v>
      </c>
      <c r="I592" s="17" t="s">
        <v>380</v>
      </c>
      <c r="J592" s="17" t="s">
        <v>395</v>
      </c>
      <c r="K592" s="17" t="s">
        <v>380</v>
      </c>
      <c r="L592" s="17"/>
      <c r="M592" s="18"/>
    </row>
    <row r="593" spans="3:13">
      <c r="C593" s="12"/>
      <c r="D593" s="13"/>
      <c r="E593" s="14"/>
      <c r="F593" s="14"/>
      <c r="G593" s="17"/>
      <c r="H593" s="17"/>
      <c r="I593" s="17"/>
      <c r="J593" s="17"/>
      <c r="K593" s="17"/>
      <c r="L593" s="17"/>
      <c r="M593" s="18"/>
    </row>
    <row r="594" spans="3:13">
      <c r="C594" s="12" t="s">
        <v>31</v>
      </c>
      <c r="D594" s="13"/>
      <c r="E594" s="14"/>
      <c r="F594" s="14"/>
      <c r="G594" s="17"/>
      <c r="H594" s="17"/>
      <c r="I594" s="17"/>
      <c r="J594" s="17"/>
      <c r="K594" s="17"/>
      <c r="L594" s="17"/>
      <c r="M594" s="18"/>
    </row>
    <row r="595" spans="3:13">
      <c r="C595" s="12" t="s">
        <v>57</v>
      </c>
      <c r="D595" s="16">
        <v>0.67800000000000005</v>
      </c>
      <c r="E595" s="14"/>
      <c r="F595" s="14" t="str">
        <f t="shared" ref="F595:F600" si="139">VLOOKUP(C595,$O$3:$P$239,2,FALSE)</f>
        <v>Hugh &amp; Ngaire</v>
      </c>
      <c r="G595" s="17">
        <f t="shared" si="137"/>
        <v>0.67800000000000005</v>
      </c>
      <c r="H595" s="17" t="s">
        <v>363</v>
      </c>
      <c r="I595" s="17" t="s">
        <v>373</v>
      </c>
      <c r="J595" s="17" t="s">
        <v>363</v>
      </c>
      <c r="K595" s="17" t="s">
        <v>373</v>
      </c>
      <c r="L595" s="17"/>
      <c r="M595" s="18"/>
    </row>
    <row r="596" spans="3:13">
      <c r="C596" s="12" t="s">
        <v>104</v>
      </c>
      <c r="D596" s="16">
        <v>0.58899999999999997</v>
      </c>
      <c r="E596" s="14"/>
      <c r="F596" s="14" t="str">
        <f t="shared" si="139"/>
        <v>Bob &amp; Philip</v>
      </c>
      <c r="G596" s="17">
        <f t="shared" si="137"/>
        <v>0.58899999999999997</v>
      </c>
      <c r="H596" s="17" t="s">
        <v>354</v>
      </c>
      <c r="I596" s="17" t="s">
        <v>374</v>
      </c>
      <c r="J596" s="17" t="s">
        <v>354</v>
      </c>
      <c r="K596" s="17" t="s">
        <v>374</v>
      </c>
      <c r="L596" s="17"/>
      <c r="M596" s="18"/>
    </row>
    <row r="597" spans="3:13">
      <c r="C597" s="12" t="s">
        <v>53</v>
      </c>
      <c r="D597" s="16">
        <v>0.48299999999999998</v>
      </c>
      <c r="E597" s="14"/>
      <c r="F597" s="14" t="str">
        <f t="shared" si="139"/>
        <v>Mary-Jean &amp; Tom</v>
      </c>
      <c r="G597" s="17">
        <f t="shared" si="137"/>
        <v>0.48299999999999998</v>
      </c>
      <c r="H597" s="17" t="s">
        <v>371</v>
      </c>
      <c r="I597" s="17" t="s">
        <v>377</v>
      </c>
      <c r="J597" s="17" t="s">
        <v>371</v>
      </c>
      <c r="K597" s="17" t="s">
        <v>377</v>
      </c>
      <c r="L597" s="17"/>
      <c r="M597" s="18"/>
    </row>
    <row r="598" spans="3:13">
      <c r="C598" s="12" t="s">
        <v>48</v>
      </c>
      <c r="D598" s="16">
        <v>0.47199999999999998</v>
      </c>
      <c r="E598" s="14"/>
      <c r="F598" s="14" t="str">
        <f t="shared" si="139"/>
        <v>Joy &amp; Rosemary</v>
      </c>
      <c r="G598" s="17">
        <f t="shared" si="137"/>
        <v>0.47199999999999998</v>
      </c>
      <c r="H598" s="17" t="s">
        <v>366</v>
      </c>
      <c r="I598" s="17" t="s">
        <v>376</v>
      </c>
      <c r="J598" s="17" t="s">
        <v>366</v>
      </c>
      <c r="K598" s="17" t="s">
        <v>376</v>
      </c>
      <c r="L598" s="17"/>
      <c r="M598" s="18"/>
    </row>
    <row r="599" spans="3:13">
      <c r="C599" s="12" t="s">
        <v>105</v>
      </c>
      <c r="D599" s="16">
        <v>0.42799999999999999</v>
      </c>
      <c r="E599" s="14"/>
      <c r="F599" s="14" t="str">
        <f t="shared" si="139"/>
        <v>Bea &amp; Rex</v>
      </c>
      <c r="G599" s="17">
        <f t="shared" si="137"/>
        <v>0.42799999999999999</v>
      </c>
      <c r="H599" s="17" t="s">
        <v>348</v>
      </c>
      <c r="I599" s="17" t="s">
        <v>375</v>
      </c>
      <c r="J599" s="17" t="s">
        <v>348</v>
      </c>
      <c r="K599" s="17" t="s">
        <v>375</v>
      </c>
      <c r="L599" s="17"/>
      <c r="M599" s="18"/>
    </row>
    <row r="600" spans="3:13">
      <c r="C600" s="12" t="s">
        <v>106</v>
      </c>
      <c r="D600" s="16">
        <v>0.35</v>
      </c>
      <c r="E600" s="14"/>
      <c r="F600" s="14" t="str">
        <f t="shared" si="139"/>
        <v>Beryl &amp; Leonie</v>
      </c>
      <c r="G600" s="17">
        <f t="shared" si="137"/>
        <v>0.35</v>
      </c>
      <c r="H600" s="17" t="s">
        <v>351</v>
      </c>
      <c r="I600" s="17" t="s">
        <v>368</v>
      </c>
      <c r="J600" s="17" t="s">
        <v>351</v>
      </c>
      <c r="K600" s="17" t="s">
        <v>368</v>
      </c>
      <c r="L600" s="17"/>
      <c r="M600" s="18"/>
    </row>
    <row r="601" spans="3:13">
      <c r="C601" s="12"/>
      <c r="D601" s="13"/>
      <c r="E601" s="14"/>
      <c r="F601" s="14"/>
      <c r="G601" s="17"/>
      <c r="H601" s="17"/>
      <c r="I601" s="17"/>
      <c r="J601" s="17"/>
      <c r="K601" s="17"/>
      <c r="L601" s="17"/>
      <c r="M601" s="18"/>
    </row>
    <row r="602" spans="3:13">
      <c r="C602" s="12" t="s">
        <v>32</v>
      </c>
      <c r="D602" s="13"/>
      <c r="E602" s="14"/>
      <c r="F602" s="14"/>
      <c r="G602" s="17"/>
      <c r="H602" s="17"/>
      <c r="I602" s="17"/>
      <c r="J602" s="17"/>
      <c r="K602" s="17"/>
      <c r="L602" s="17"/>
      <c r="M602" s="18"/>
    </row>
    <row r="603" spans="3:13">
      <c r="C603" s="12" t="s">
        <v>30</v>
      </c>
      <c r="D603" s="13"/>
      <c r="E603" s="14"/>
      <c r="F603" s="14"/>
      <c r="G603" s="17"/>
      <c r="H603" s="17"/>
      <c r="I603" s="17"/>
      <c r="J603" s="17"/>
      <c r="K603" s="17"/>
      <c r="L603" s="17"/>
      <c r="M603" s="18"/>
    </row>
    <row r="604" spans="3:13">
      <c r="C604" s="12" t="s">
        <v>51</v>
      </c>
      <c r="D604" s="16">
        <v>0.625</v>
      </c>
      <c r="E604" s="14"/>
      <c r="F604" s="14" t="str">
        <f t="shared" ref="F604:F610" si="140">VLOOKUP(C604,$O$3:$P$239,2,FALSE)</f>
        <v>Jonathan &amp; Murray</v>
      </c>
      <c r="G604" s="17">
        <f t="shared" si="137"/>
        <v>0.625</v>
      </c>
      <c r="H604" s="17" t="s">
        <v>365</v>
      </c>
      <c r="I604" s="17" t="s">
        <v>372</v>
      </c>
      <c r="J604" s="17" t="s">
        <v>365</v>
      </c>
      <c r="K604" s="17" t="s">
        <v>372</v>
      </c>
      <c r="L604" s="17"/>
      <c r="M604" s="18"/>
    </row>
    <row r="605" spans="3:13">
      <c r="C605" s="12" t="s">
        <v>49</v>
      </c>
      <c r="D605" s="16">
        <v>0.58299999999999996</v>
      </c>
      <c r="E605" s="14"/>
      <c r="F605" s="14" t="str">
        <f t="shared" si="140"/>
        <v>John &amp; Phil O</v>
      </c>
      <c r="G605" s="17">
        <f t="shared" si="137"/>
        <v>0.58299999999999996</v>
      </c>
      <c r="H605" s="17" t="s">
        <v>364</v>
      </c>
      <c r="I605" s="17" t="s">
        <v>381</v>
      </c>
      <c r="J605" s="17" t="s">
        <v>364</v>
      </c>
      <c r="K605" s="17" t="s">
        <v>381</v>
      </c>
      <c r="L605" s="17"/>
      <c r="M605" s="18"/>
    </row>
    <row r="606" spans="3:13">
      <c r="C606" s="12" t="s">
        <v>57</v>
      </c>
      <c r="D606" s="16">
        <v>0.49099999999999999</v>
      </c>
      <c r="E606" s="14"/>
      <c r="F606" s="14" t="str">
        <f t="shared" si="140"/>
        <v>Hugh &amp; Ngaire</v>
      </c>
      <c r="G606" s="17">
        <f t="shared" si="137"/>
        <v>0.49099999999999999</v>
      </c>
      <c r="H606" s="17" t="s">
        <v>363</v>
      </c>
      <c r="I606" s="17" t="s">
        <v>373</v>
      </c>
      <c r="J606" s="17" t="s">
        <v>363</v>
      </c>
      <c r="K606" s="17" t="s">
        <v>373</v>
      </c>
      <c r="L606" s="17"/>
      <c r="M606" s="18"/>
    </row>
    <row r="607" spans="3:13">
      <c r="C607" s="12" t="s">
        <v>84</v>
      </c>
      <c r="D607" s="16">
        <v>0.48599999999999999</v>
      </c>
      <c r="E607" s="14"/>
      <c r="F607" s="14" t="str">
        <f t="shared" si="140"/>
        <v>Bernard &amp; Betty</v>
      </c>
      <c r="G607" s="17">
        <f t="shared" si="137"/>
        <v>0.48599999999999999</v>
      </c>
      <c r="H607" s="17" t="s">
        <v>349</v>
      </c>
      <c r="I607" s="17" t="s">
        <v>352</v>
      </c>
      <c r="J607" s="17" t="s">
        <v>349</v>
      </c>
      <c r="K607" s="17" t="s">
        <v>352</v>
      </c>
      <c r="L607" s="17"/>
      <c r="M607" s="18"/>
    </row>
    <row r="608" spans="3:13">
      <c r="C608" s="12" t="s">
        <v>55</v>
      </c>
      <c r="D608" s="16">
        <v>0.44400000000000001</v>
      </c>
      <c r="E608" s="14"/>
      <c r="F608" s="14" t="str">
        <f t="shared" si="140"/>
        <v>Carol C &amp; Richard S</v>
      </c>
      <c r="G608" s="17">
        <f t="shared" si="137"/>
        <v>0.44400000000000001</v>
      </c>
      <c r="H608" s="17" t="s">
        <v>395</v>
      </c>
      <c r="I608" s="17" t="s">
        <v>380</v>
      </c>
      <c r="J608" s="17" t="s">
        <v>395</v>
      </c>
      <c r="K608" s="17" t="s">
        <v>380</v>
      </c>
      <c r="L608" s="17"/>
      <c r="M608" s="18"/>
    </row>
    <row r="609" spans="3:13">
      <c r="C609" s="12" t="s">
        <v>101</v>
      </c>
      <c r="D609" s="16">
        <v>0.44400000000000001</v>
      </c>
      <c r="E609" s="14"/>
      <c r="F609" s="14" t="str">
        <f t="shared" si="140"/>
        <v>Bea &amp; Carolyn</v>
      </c>
      <c r="G609" s="17">
        <f t="shared" si="137"/>
        <v>0.44400000000000001</v>
      </c>
      <c r="H609" s="17" t="s">
        <v>348</v>
      </c>
      <c r="I609" s="17" t="s">
        <v>356</v>
      </c>
      <c r="J609" s="17" t="s">
        <v>348</v>
      </c>
      <c r="K609" s="17" t="s">
        <v>356</v>
      </c>
      <c r="L609" s="17"/>
      <c r="M609" s="18"/>
    </row>
    <row r="610" spans="3:13">
      <c r="C610" s="12" t="s">
        <v>46</v>
      </c>
      <c r="D610" s="16">
        <v>0.42599999999999999</v>
      </c>
      <c r="E610" s="14"/>
      <c r="F610" s="14" t="str">
        <f t="shared" si="140"/>
        <v>Carole &amp; Kirsten</v>
      </c>
      <c r="G610" s="17">
        <f t="shared" si="137"/>
        <v>0.42599999999999999</v>
      </c>
      <c r="H610" s="17" t="s">
        <v>355</v>
      </c>
      <c r="I610" s="17" t="s">
        <v>367</v>
      </c>
      <c r="J610" s="17" t="s">
        <v>355</v>
      </c>
      <c r="K610" s="17" t="s">
        <v>367</v>
      </c>
      <c r="L610" s="17"/>
      <c r="M610" s="18"/>
    </row>
    <row r="611" spans="3:13">
      <c r="C611" s="12"/>
      <c r="D611" s="13"/>
      <c r="E611" s="14"/>
      <c r="F611" s="14"/>
      <c r="G611" s="17"/>
      <c r="H611" s="17"/>
      <c r="I611" s="17"/>
      <c r="J611" s="17"/>
      <c r="K611" s="17"/>
      <c r="L611" s="17"/>
      <c r="M611" s="18"/>
    </row>
    <row r="612" spans="3:13">
      <c r="C612" s="12" t="s">
        <v>31</v>
      </c>
      <c r="D612" s="13"/>
      <c r="E612" s="14"/>
      <c r="F612" s="14"/>
      <c r="G612" s="17"/>
      <c r="H612" s="17"/>
      <c r="I612" s="17"/>
      <c r="J612" s="17"/>
      <c r="K612" s="17"/>
      <c r="L612" s="17"/>
      <c r="M612" s="18"/>
    </row>
    <row r="613" spans="3:13">
      <c r="C613" s="12" t="s">
        <v>86</v>
      </c>
      <c r="D613" s="16">
        <v>0.66200000000000003</v>
      </c>
      <c r="E613" s="14"/>
      <c r="F613" s="14" t="str">
        <f t="shared" ref="F613:F619" si="141">VLOOKUP(C613,$O$3:$P$239,2,FALSE)</f>
        <v>Graham &amp; Leonie</v>
      </c>
      <c r="G613" s="17">
        <f t="shared" si="137"/>
        <v>0.66200000000000003</v>
      </c>
      <c r="H613" s="17" t="s">
        <v>361</v>
      </c>
      <c r="I613" s="17" t="s">
        <v>368</v>
      </c>
      <c r="J613" s="17" t="s">
        <v>361</v>
      </c>
      <c r="K613" s="17" t="s">
        <v>368</v>
      </c>
      <c r="L613" s="17"/>
      <c r="M613" s="18"/>
    </row>
    <row r="614" spans="3:13">
      <c r="C614" s="12" t="s">
        <v>48</v>
      </c>
      <c r="D614" s="16">
        <v>0.57399999999999995</v>
      </c>
      <c r="E614" s="14"/>
      <c r="F614" s="14" t="str">
        <f t="shared" si="141"/>
        <v>Joy &amp; Rosemary</v>
      </c>
      <c r="G614" s="17">
        <f t="shared" si="137"/>
        <v>0.57399999999999995</v>
      </c>
      <c r="H614" s="17" t="s">
        <v>366</v>
      </c>
      <c r="I614" s="17" t="s">
        <v>376</v>
      </c>
      <c r="J614" s="17" t="s">
        <v>366</v>
      </c>
      <c r="K614" s="17" t="s">
        <v>376</v>
      </c>
      <c r="L614" s="17"/>
      <c r="M614" s="18"/>
    </row>
    <row r="615" spans="3:13">
      <c r="C615" s="12" t="s">
        <v>52</v>
      </c>
      <c r="D615" s="16">
        <v>0.495</v>
      </c>
      <c r="E615" s="14"/>
      <c r="F615" s="14" t="str">
        <f t="shared" si="141"/>
        <v>Avril &amp; Rex</v>
      </c>
      <c r="G615" s="17">
        <f t="shared" si="137"/>
        <v>0.495</v>
      </c>
      <c r="H615" s="17" t="s">
        <v>347</v>
      </c>
      <c r="I615" s="17" t="s">
        <v>375</v>
      </c>
      <c r="J615" s="17" t="s">
        <v>347</v>
      </c>
      <c r="K615" s="17" t="s">
        <v>375</v>
      </c>
      <c r="L615" s="17"/>
      <c r="M615" s="18"/>
    </row>
    <row r="616" spans="3:13">
      <c r="C616" s="12" t="s">
        <v>208</v>
      </c>
      <c r="D616" s="16">
        <v>0.48599999999999999</v>
      </c>
      <c r="E616" s="14"/>
      <c r="F616" s="14" t="str">
        <f t="shared" si="141"/>
        <v>Bernie &amp; Bob</v>
      </c>
      <c r="G616" s="17">
        <f t="shared" si="137"/>
        <v>0.48599999999999999</v>
      </c>
      <c r="H616" s="17" t="s">
        <v>350</v>
      </c>
      <c r="I616" s="17" t="s">
        <v>354</v>
      </c>
      <c r="J616" s="17" t="s">
        <v>350</v>
      </c>
      <c r="K616" s="17" t="s">
        <v>354</v>
      </c>
      <c r="L616" s="17"/>
      <c r="M616" s="18"/>
    </row>
    <row r="617" spans="3:13">
      <c r="C617" s="12" t="s">
        <v>209</v>
      </c>
      <c r="D617" s="16">
        <v>0.45800000000000002</v>
      </c>
      <c r="E617" s="14"/>
      <c r="F617" s="14" t="str">
        <f t="shared" si="141"/>
        <v>Beryl &amp; Richard M</v>
      </c>
      <c r="G617" s="17">
        <f t="shared" si="137"/>
        <v>0.45800000000000002</v>
      </c>
      <c r="H617" s="17" t="s">
        <v>351</v>
      </c>
      <c r="I617" s="17" t="s">
        <v>394</v>
      </c>
      <c r="J617" s="17" t="s">
        <v>351</v>
      </c>
      <c r="K617" s="17" t="s">
        <v>394</v>
      </c>
      <c r="L617" s="17"/>
      <c r="M617" s="18"/>
    </row>
    <row r="618" spans="3:13">
      <c r="C618" s="12" t="s">
        <v>53</v>
      </c>
      <c r="D618" s="16">
        <v>0.44</v>
      </c>
      <c r="E618" s="14"/>
      <c r="F618" s="14" t="str">
        <f t="shared" si="141"/>
        <v>Mary-Jean &amp; Tom</v>
      </c>
      <c r="G618" s="17">
        <f t="shared" si="137"/>
        <v>0.44</v>
      </c>
      <c r="H618" s="17" t="s">
        <v>371</v>
      </c>
      <c r="I618" s="17" t="s">
        <v>377</v>
      </c>
      <c r="J618" s="17" t="s">
        <v>371</v>
      </c>
      <c r="K618" s="17" t="s">
        <v>377</v>
      </c>
      <c r="L618" s="17"/>
      <c r="M618" s="18"/>
    </row>
    <row r="619" spans="3:13">
      <c r="C619" s="12" t="s">
        <v>210</v>
      </c>
      <c r="D619" s="16">
        <v>0.38400000000000001</v>
      </c>
      <c r="E619" s="14"/>
      <c r="F619" s="14" t="str">
        <f t="shared" si="141"/>
        <v>Bill &amp; Margaret</v>
      </c>
      <c r="G619" s="17">
        <f t="shared" si="137"/>
        <v>0.38400000000000001</v>
      </c>
      <c r="H619" s="17" t="s">
        <v>353</v>
      </c>
      <c r="I619" s="17" t="s">
        <v>370</v>
      </c>
      <c r="J619" s="17" t="s">
        <v>353</v>
      </c>
      <c r="K619" s="17" t="s">
        <v>370</v>
      </c>
      <c r="L619" s="17"/>
      <c r="M619" s="18"/>
    </row>
    <row r="620" spans="3:13">
      <c r="C620" s="12"/>
      <c r="D620" s="13"/>
      <c r="E620" s="14"/>
      <c r="F620" s="14"/>
      <c r="G620" s="17"/>
      <c r="H620" s="17"/>
      <c r="I620" s="17"/>
      <c r="J620" s="17"/>
      <c r="K620" s="17"/>
      <c r="L620" s="17"/>
      <c r="M620" s="18"/>
    </row>
    <row r="621" spans="3:13">
      <c r="C621" s="12" t="s">
        <v>33</v>
      </c>
      <c r="D621" s="13"/>
      <c r="E621" s="14"/>
      <c r="F621" s="14"/>
      <c r="G621" s="17"/>
      <c r="H621" s="17"/>
      <c r="I621" s="17"/>
      <c r="J621" s="17"/>
      <c r="K621" s="17"/>
      <c r="L621" s="17"/>
      <c r="M621" s="18"/>
    </row>
    <row r="622" spans="3:13">
      <c r="C622" s="12" t="s">
        <v>30</v>
      </c>
      <c r="D622" s="13"/>
      <c r="E622" s="14"/>
      <c r="F622" s="14"/>
      <c r="G622" s="17"/>
      <c r="H622" s="17"/>
      <c r="I622" s="17"/>
      <c r="J622" s="17"/>
      <c r="K622" s="17"/>
      <c r="L622" s="17"/>
      <c r="M622" s="18"/>
    </row>
    <row r="623" spans="3:13">
      <c r="C623" s="12" t="s">
        <v>51</v>
      </c>
      <c r="D623" s="16">
        <v>0.67600000000000005</v>
      </c>
      <c r="E623" s="14"/>
      <c r="F623" s="14" t="str">
        <f t="shared" ref="F623:F629" si="142">VLOOKUP(C623,$O$3:$P$239,2,FALSE)</f>
        <v>Jonathan &amp; Murray</v>
      </c>
      <c r="G623" s="17">
        <f t="shared" si="137"/>
        <v>0.67600000000000005</v>
      </c>
      <c r="H623" s="17" t="s">
        <v>365</v>
      </c>
      <c r="I623" s="17" t="s">
        <v>372</v>
      </c>
      <c r="J623" s="17" t="s">
        <v>365</v>
      </c>
      <c r="K623" s="17" t="s">
        <v>372</v>
      </c>
      <c r="L623" s="17"/>
      <c r="M623" s="18"/>
    </row>
    <row r="624" spans="3:13">
      <c r="C624" s="12" t="s">
        <v>84</v>
      </c>
      <c r="D624" s="16">
        <v>0.63</v>
      </c>
      <c r="E624" s="14"/>
      <c r="F624" s="14" t="str">
        <f t="shared" si="142"/>
        <v>Bernard &amp; Betty</v>
      </c>
      <c r="G624" s="17">
        <f t="shared" si="137"/>
        <v>0.63</v>
      </c>
      <c r="H624" s="17" t="s">
        <v>349</v>
      </c>
      <c r="I624" s="17" t="s">
        <v>352</v>
      </c>
      <c r="J624" s="17" t="s">
        <v>349</v>
      </c>
      <c r="K624" s="17" t="s">
        <v>352</v>
      </c>
      <c r="L624" s="17"/>
      <c r="M624" s="18"/>
    </row>
    <row r="625" spans="3:13">
      <c r="C625" s="12" t="s">
        <v>57</v>
      </c>
      <c r="D625" s="16">
        <v>0.55600000000000005</v>
      </c>
      <c r="E625" s="14"/>
      <c r="F625" s="14" t="str">
        <f t="shared" si="142"/>
        <v>Hugh &amp; Ngaire</v>
      </c>
      <c r="G625" s="17">
        <f t="shared" si="137"/>
        <v>0.55600000000000005</v>
      </c>
      <c r="H625" s="17" t="s">
        <v>363</v>
      </c>
      <c r="I625" s="17" t="s">
        <v>373</v>
      </c>
      <c r="J625" s="17" t="s">
        <v>363</v>
      </c>
      <c r="K625" s="17" t="s">
        <v>373</v>
      </c>
      <c r="L625" s="17"/>
      <c r="M625" s="18"/>
    </row>
    <row r="626" spans="3:13">
      <c r="C626" s="12" t="s">
        <v>46</v>
      </c>
      <c r="D626" s="16">
        <v>0.47199999999999998</v>
      </c>
      <c r="E626" s="14"/>
      <c r="F626" s="14" t="str">
        <f t="shared" si="142"/>
        <v>Carole &amp; Kirsten</v>
      </c>
      <c r="G626" s="17">
        <f t="shared" si="137"/>
        <v>0.47199999999999998</v>
      </c>
      <c r="H626" s="17" t="s">
        <v>355</v>
      </c>
      <c r="I626" s="17" t="s">
        <v>367</v>
      </c>
      <c r="J626" s="17" t="s">
        <v>355</v>
      </c>
      <c r="K626" s="17" t="s">
        <v>367</v>
      </c>
      <c r="L626" s="17"/>
      <c r="M626" s="18"/>
    </row>
    <row r="627" spans="3:13">
      <c r="C627" s="12" t="s">
        <v>101</v>
      </c>
      <c r="D627" s="16">
        <v>0.43099999999999999</v>
      </c>
      <c r="E627" s="14"/>
      <c r="F627" s="14" t="str">
        <f t="shared" si="142"/>
        <v>Bea &amp; Carolyn</v>
      </c>
      <c r="G627" s="17">
        <f t="shared" si="137"/>
        <v>0.43099999999999999</v>
      </c>
      <c r="H627" s="17" t="s">
        <v>348</v>
      </c>
      <c r="I627" s="17" t="s">
        <v>356</v>
      </c>
      <c r="J627" s="17" t="s">
        <v>348</v>
      </c>
      <c r="K627" s="17" t="s">
        <v>356</v>
      </c>
      <c r="L627" s="17"/>
      <c r="M627" s="18"/>
    </row>
    <row r="628" spans="3:13">
      <c r="C628" s="12" t="s">
        <v>211</v>
      </c>
      <c r="D628" s="16">
        <v>0.38</v>
      </c>
      <c r="E628" s="14"/>
      <c r="F628" s="14" t="str">
        <f t="shared" si="142"/>
        <v>Bob &amp; Philip</v>
      </c>
      <c r="G628" s="17">
        <f t="shared" si="137"/>
        <v>0.38</v>
      </c>
      <c r="H628" s="17" t="s">
        <v>354</v>
      </c>
      <c r="I628" s="17" t="s">
        <v>374</v>
      </c>
      <c r="J628" s="17" t="s">
        <v>354</v>
      </c>
      <c r="K628" s="17" t="s">
        <v>374</v>
      </c>
      <c r="L628" s="17"/>
      <c r="M628" s="18"/>
    </row>
    <row r="629" spans="3:13">
      <c r="C629" s="12" t="s">
        <v>82</v>
      </c>
      <c r="D629" s="16">
        <v>0.35599999999999998</v>
      </c>
      <c r="E629" s="14"/>
      <c r="F629" s="14" t="str">
        <f t="shared" si="142"/>
        <v>Liz &amp; Richard M</v>
      </c>
      <c r="G629" s="17">
        <f t="shared" si="137"/>
        <v>0.35599999999999998</v>
      </c>
      <c r="H629" s="17" t="s">
        <v>369</v>
      </c>
      <c r="I629" s="17" t="s">
        <v>394</v>
      </c>
      <c r="J629" s="17" t="s">
        <v>369</v>
      </c>
      <c r="K629" s="17" t="s">
        <v>394</v>
      </c>
      <c r="L629" s="17"/>
      <c r="M629" s="18"/>
    </row>
    <row r="630" spans="3:13">
      <c r="C630" s="12"/>
      <c r="D630" s="13"/>
      <c r="E630" s="14"/>
      <c r="F630" s="14"/>
      <c r="G630" s="17"/>
      <c r="H630" s="17"/>
      <c r="I630" s="17"/>
      <c r="J630" s="17"/>
      <c r="K630" s="17"/>
      <c r="L630" s="17"/>
      <c r="M630" s="18"/>
    </row>
    <row r="631" spans="3:13">
      <c r="C631" s="12" t="s">
        <v>31</v>
      </c>
      <c r="D631" s="13"/>
      <c r="E631" s="14"/>
      <c r="F631" s="14"/>
      <c r="G631" s="17"/>
      <c r="H631" s="17"/>
      <c r="I631" s="17"/>
      <c r="J631" s="17"/>
      <c r="K631" s="17"/>
      <c r="L631" s="17"/>
      <c r="M631" s="18"/>
    </row>
    <row r="632" spans="3:13">
      <c r="C632" s="12" t="s">
        <v>86</v>
      </c>
      <c r="D632" s="16">
        <v>0.64800000000000002</v>
      </c>
      <c r="E632" s="14"/>
      <c r="F632" s="14" t="str">
        <f t="shared" ref="F632:F638" si="143">VLOOKUP(C632,$O$3:$P$239,2,FALSE)</f>
        <v>Graham &amp; Leonie</v>
      </c>
      <c r="G632" s="17">
        <f t="shared" si="137"/>
        <v>0.64800000000000002</v>
      </c>
      <c r="H632" s="17" t="s">
        <v>361</v>
      </c>
      <c r="I632" s="17" t="s">
        <v>368</v>
      </c>
      <c r="J632" s="17" t="s">
        <v>361</v>
      </c>
      <c r="K632" s="17" t="s">
        <v>368</v>
      </c>
      <c r="L632" s="17"/>
      <c r="M632" s="18"/>
    </row>
    <row r="633" spans="3:13">
      <c r="C633" s="12" t="s">
        <v>55</v>
      </c>
      <c r="D633" s="16">
        <v>0.625</v>
      </c>
      <c r="E633" s="14"/>
      <c r="F633" s="14" t="str">
        <f t="shared" si="143"/>
        <v>Carol C &amp; Richard S</v>
      </c>
      <c r="G633" s="17">
        <f t="shared" ref="G633:G696" si="144">D633</f>
        <v>0.625</v>
      </c>
      <c r="H633" s="17" t="s">
        <v>395</v>
      </c>
      <c r="I633" s="17" t="s">
        <v>380</v>
      </c>
      <c r="J633" s="17" t="s">
        <v>395</v>
      </c>
      <c r="K633" s="17" t="s">
        <v>380</v>
      </c>
      <c r="L633" s="17"/>
      <c r="M633" s="18"/>
    </row>
    <row r="634" spans="3:13">
      <c r="C634" s="12" t="s">
        <v>49</v>
      </c>
      <c r="D634" s="16">
        <v>0.625</v>
      </c>
      <c r="E634" s="14"/>
      <c r="F634" s="14" t="str">
        <f t="shared" si="143"/>
        <v>John &amp; Phil O</v>
      </c>
      <c r="G634" s="17">
        <f t="shared" si="144"/>
        <v>0.625</v>
      </c>
      <c r="H634" s="17" t="s">
        <v>364</v>
      </c>
      <c r="I634" s="17" t="s">
        <v>381</v>
      </c>
      <c r="J634" s="17" t="s">
        <v>364</v>
      </c>
      <c r="K634" s="17" t="s">
        <v>381</v>
      </c>
      <c r="L634" s="17"/>
      <c r="M634" s="18"/>
    </row>
    <row r="635" spans="3:13">
      <c r="C635" s="12" t="s">
        <v>212</v>
      </c>
      <c r="D635" s="16">
        <v>0.55100000000000005</v>
      </c>
      <c r="E635" s="14"/>
      <c r="F635" s="14" t="str">
        <f t="shared" si="143"/>
        <v>Beryl &amp; Evan</v>
      </c>
      <c r="G635" s="17">
        <f t="shared" si="144"/>
        <v>0.55100000000000005</v>
      </c>
      <c r="H635" s="17" t="s">
        <v>351</v>
      </c>
      <c r="I635" s="17" t="s">
        <v>360</v>
      </c>
      <c r="J635" s="17" t="s">
        <v>351</v>
      </c>
      <c r="K635" s="17" t="s">
        <v>360</v>
      </c>
      <c r="L635" s="17"/>
      <c r="M635" s="18"/>
    </row>
    <row r="636" spans="3:13">
      <c r="C636" s="12" t="s">
        <v>48</v>
      </c>
      <c r="D636" s="16">
        <v>0.46300000000000002</v>
      </c>
      <c r="E636" s="14"/>
      <c r="F636" s="14" t="str">
        <f t="shared" si="143"/>
        <v>Joy &amp; Rosemary</v>
      </c>
      <c r="G636" s="17">
        <f t="shared" si="144"/>
        <v>0.46300000000000002</v>
      </c>
      <c r="H636" s="17" t="s">
        <v>366</v>
      </c>
      <c r="I636" s="17" t="s">
        <v>376</v>
      </c>
      <c r="J636" s="17" t="s">
        <v>366</v>
      </c>
      <c r="K636" s="17" t="s">
        <v>376</v>
      </c>
      <c r="L636" s="17"/>
      <c r="M636" s="18"/>
    </row>
    <row r="637" spans="3:13">
      <c r="C637" s="12" t="s">
        <v>213</v>
      </c>
      <c r="D637" s="16">
        <v>0.375</v>
      </c>
      <c r="E637" s="14"/>
      <c r="F637" s="14" t="str">
        <f t="shared" si="143"/>
        <v>Avril &amp; Margaret</v>
      </c>
      <c r="G637" s="17">
        <f t="shared" si="144"/>
        <v>0.375</v>
      </c>
      <c r="H637" s="17" t="s">
        <v>347</v>
      </c>
      <c r="I637" s="17" t="s">
        <v>370</v>
      </c>
      <c r="J637" s="17" t="s">
        <v>347</v>
      </c>
      <c r="K637" s="17" t="s">
        <v>370</v>
      </c>
      <c r="L637" s="17"/>
      <c r="M637" s="18"/>
    </row>
    <row r="638" spans="3:13">
      <c r="C638" s="12" t="s">
        <v>53</v>
      </c>
      <c r="D638" s="16">
        <v>0.21299999999999999</v>
      </c>
      <c r="E638" s="14"/>
      <c r="F638" s="14" t="str">
        <f t="shared" si="143"/>
        <v>Mary-Jean &amp; Tom</v>
      </c>
      <c r="G638" s="17">
        <f t="shared" si="144"/>
        <v>0.21299999999999999</v>
      </c>
      <c r="H638" s="17" t="s">
        <v>371</v>
      </c>
      <c r="I638" s="17" t="s">
        <v>377</v>
      </c>
      <c r="J638" s="17" t="s">
        <v>371</v>
      </c>
      <c r="K638" s="17" t="s">
        <v>377</v>
      </c>
      <c r="L638" s="17"/>
      <c r="M638" s="18"/>
    </row>
    <row r="639" spans="3:13">
      <c r="C639" s="12"/>
      <c r="D639" s="13"/>
      <c r="E639" s="14"/>
      <c r="F639" s="14"/>
      <c r="G639" s="17"/>
      <c r="H639" s="17"/>
      <c r="I639" s="17"/>
      <c r="J639" s="17"/>
      <c r="K639" s="17"/>
      <c r="L639" s="17"/>
      <c r="M639" s="18"/>
    </row>
    <row r="640" spans="3:13">
      <c r="C640" s="12" t="s">
        <v>34</v>
      </c>
      <c r="D640" s="13"/>
      <c r="E640" s="14"/>
      <c r="F640" s="14"/>
      <c r="G640" s="17"/>
      <c r="H640" s="17"/>
      <c r="I640" s="17"/>
      <c r="J640" s="17"/>
      <c r="K640" s="17"/>
      <c r="L640" s="17"/>
      <c r="M640" s="18"/>
    </row>
    <row r="641" spans="3:13">
      <c r="C641" s="12" t="s">
        <v>30</v>
      </c>
      <c r="D641" s="13"/>
      <c r="E641" s="14"/>
      <c r="F641" s="14"/>
      <c r="G641" s="17"/>
      <c r="H641" s="17"/>
      <c r="I641" s="17"/>
      <c r="J641" s="17"/>
      <c r="K641" s="17"/>
      <c r="L641" s="17"/>
      <c r="M641" s="18"/>
    </row>
    <row r="642" spans="3:13">
      <c r="C642" s="12" t="s">
        <v>214</v>
      </c>
      <c r="D642" s="16">
        <v>0.6</v>
      </c>
      <c r="E642" s="14"/>
      <c r="F642" s="14" t="str">
        <f>VLOOKUP(C642,$O$3:$P$239,2,FALSE)</f>
        <v>Bill &amp; Kirsten</v>
      </c>
      <c r="G642" s="17">
        <f t="shared" si="144"/>
        <v>0.6</v>
      </c>
      <c r="H642" s="17" t="s">
        <v>353</v>
      </c>
      <c r="I642" s="17" t="s">
        <v>367</v>
      </c>
      <c r="L642" s="17" t="s">
        <v>353</v>
      </c>
      <c r="M642" s="18" t="s">
        <v>367</v>
      </c>
    </row>
    <row r="643" spans="3:13">
      <c r="C643" s="12" t="s">
        <v>215</v>
      </c>
      <c r="D643" s="16">
        <v>0.53300000000000003</v>
      </c>
      <c r="E643" s="14"/>
      <c r="F643" s="14" t="str">
        <f>VLOOKUP(C643,$O$3:$P$239,2,FALSE)</f>
        <v>Betty &amp; Mary-Jean</v>
      </c>
      <c r="G643" s="17">
        <f t="shared" si="144"/>
        <v>0.53300000000000003</v>
      </c>
      <c r="H643" s="17" t="s">
        <v>352</v>
      </c>
      <c r="I643" s="17" t="s">
        <v>371</v>
      </c>
      <c r="L643" s="17" t="s">
        <v>352</v>
      </c>
      <c r="M643" s="18" t="s">
        <v>371</v>
      </c>
    </row>
    <row r="644" spans="3:13">
      <c r="C644" s="12" t="s">
        <v>216</v>
      </c>
      <c r="D644" s="16">
        <v>0.50800000000000001</v>
      </c>
      <c r="E644" s="14"/>
      <c r="F644" s="14" t="str">
        <f>VLOOKUP(C644,$O$3:$P$239,2,FALSE)</f>
        <v>Bob &amp; Liz</v>
      </c>
      <c r="G644" s="17">
        <f t="shared" si="144"/>
        <v>0.50800000000000001</v>
      </c>
      <c r="H644" s="17" t="s">
        <v>354</v>
      </c>
      <c r="I644" s="17" t="s">
        <v>369</v>
      </c>
      <c r="L644" s="17" t="s">
        <v>354</v>
      </c>
      <c r="M644" s="18" t="s">
        <v>369</v>
      </c>
    </row>
    <row r="645" spans="3:13">
      <c r="C645" s="12" t="s">
        <v>217</v>
      </c>
      <c r="D645" s="16">
        <v>0.45800000000000002</v>
      </c>
      <c r="E645" s="14"/>
      <c r="F645" s="14" t="str">
        <f>VLOOKUP(C645,$O$3:$P$239,2,FALSE)</f>
        <v>Carole &amp; Hugh</v>
      </c>
      <c r="G645" s="17">
        <f t="shared" si="144"/>
        <v>0.45800000000000002</v>
      </c>
      <c r="H645" s="17" t="s">
        <v>355</v>
      </c>
      <c r="I645" s="17" t="s">
        <v>363</v>
      </c>
      <c r="L645" s="17" t="s">
        <v>355</v>
      </c>
      <c r="M645" s="18" t="s">
        <v>363</v>
      </c>
    </row>
    <row r="646" spans="3:13">
      <c r="C646" s="12" t="s">
        <v>177</v>
      </c>
      <c r="D646" s="16">
        <v>0.4</v>
      </c>
      <c r="E646" s="14"/>
      <c r="F646" s="14" t="str">
        <f>VLOOKUP(C646,$O$3:$P$239,2,FALSE)</f>
        <v>Beryl &amp; Evan</v>
      </c>
      <c r="G646" s="17">
        <f t="shared" si="144"/>
        <v>0.4</v>
      </c>
      <c r="H646" s="17" t="s">
        <v>351</v>
      </c>
      <c r="I646" s="17" t="s">
        <v>360</v>
      </c>
      <c r="L646" s="17" t="s">
        <v>351</v>
      </c>
      <c r="M646" s="18" t="s">
        <v>360</v>
      </c>
    </row>
    <row r="647" spans="3:13">
      <c r="C647" s="12"/>
      <c r="D647" s="13"/>
      <c r="E647" s="14"/>
      <c r="F647" s="14"/>
      <c r="G647" s="17"/>
      <c r="H647" s="17"/>
      <c r="I647" s="17"/>
      <c r="L647" s="17"/>
      <c r="M647" s="18"/>
    </row>
    <row r="648" spans="3:13">
      <c r="C648" s="12" t="s">
        <v>31</v>
      </c>
      <c r="D648" s="13"/>
      <c r="E648" s="14"/>
      <c r="F648" s="14"/>
      <c r="G648" s="17"/>
      <c r="H648" s="17"/>
      <c r="I648" s="17"/>
      <c r="L648" s="17"/>
      <c r="M648" s="18"/>
    </row>
    <row r="649" spans="3:13">
      <c r="C649" s="12" t="s">
        <v>218</v>
      </c>
      <c r="D649" s="16">
        <v>0.60799999999999998</v>
      </c>
      <c r="E649" s="14"/>
      <c r="F649" s="14" t="str">
        <f>VLOOKUP(C649,$O$3:$P$239,2,FALSE)</f>
        <v>Joy &amp; Phil O</v>
      </c>
      <c r="G649" s="17">
        <f t="shared" si="144"/>
        <v>0.60799999999999998</v>
      </c>
      <c r="H649" s="17" t="s">
        <v>366</v>
      </c>
      <c r="I649" s="17" t="s">
        <v>381</v>
      </c>
      <c r="L649" s="17" t="s">
        <v>366</v>
      </c>
      <c r="M649" s="18" t="s">
        <v>381</v>
      </c>
    </row>
    <row r="650" spans="3:13">
      <c r="C650" s="12" t="s">
        <v>219</v>
      </c>
      <c r="D650" s="16">
        <v>0.52500000000000002</v>
      </c>
      <c r="E650" s="14"/>
      <c r="F650" s="14" t="str">
        <f>VLOOKUP(C650,$O$3:$P$239,2,FALSE)</f>
        <v>Richard M &amp; Tom</v>
      </c>
      <c r="G650" s="17">
        <f t="shared" si="144"/>
        <v>0.52500000000000002</v>
      </c>
      <c r="H650" s="17" t="s">
        <v>394</v>
      </c>
      <c r="I650" s="17" t="s">
        <v>377</v>
      </c>
      <c r="L650" s="17" t="s">
        <v>394</v>
      </c>
      <c r="M650" s="18" t="s">
        <v>377</v>
      </c>
    </row>
    <row r="651" spans="3:13">
      <c r="C651" s="12" t="s">
        <v>145</v>
      </c>
      <c r="D651" s="16">
        <v>0.51700000000000002</v>
      </c>
      <c r="E651" s="14"/>
      <c r="F651" s="14" t="str">
        <f>VLOOKUP(C651,$O$3:$P$239,2,FALSE)</f>
        <v>Bernard &amp; Ngaire</v>
      </c>
      <c r="G651" s="17">
        <f t="shared" si="144"/>
        <v>0.51700000000000002</v>
      </c>
      <c r="H651" s="17" t="s">
        <v>349</v>
      </c>
      <c r="I651" s="17" t="s">
        <v>373</v>
      </c>
      <c r="L651" s="17" t="s">
        <v>349</v>
      </c>
      <c r="M651" s="18" t="s">
        <v>373</v>
      </c>
    </row>
    <row r="652" spans="3:13">
      <c r="C652" s="12" t="s">
        <v>220</v>
      </c>
      <c r="D652" s="16">
        <v>0.442</v>
      </c>
      <c r="E652" s="14"/>
      <c r="F652" s="14" t="str">
        <f>VLOOKUP(C652,$O$3:$P$239,2,FALSE)</f>
        <v>Avril &amp; Bea</v>
      </c>
      <c r="G652" s="17">
        <f t="shared" si="144"/>
        <v>0.442</v>
      </c>
      <c r="H652" s="17" t="s">
        <v>347</v>
      </c>
      <c r="I652" s="17" t="s">
        <v>348</v>
      </c>
      <c r="L652" s="17" t="s">
        <v>347</v>
      </c>
      <c r="M652" s="18" t="s">
        <v>348</v>
      </c>
    </row>
    <row r="653" spans="3:13">
      <c r="C653" s="12" t="s">
        <v>221</v>
      </c>
      <c r="D653" s="16">
        <v>0.40799999999999997</v>
      </c>
      <c r="E653" s="14"/>
      <c r="F653" s="14" t="str">
        <f>VLOOKUP(C653,$O$3:$P$239,2,FALSE)</f>
        <v>Carolyn &amp; Rex</v>
      </c>
      <c r="G653" s="17">
        <f t="shared" si="144"/>
        <v>0.40799999999999997</v>
      </c>
      <c r="H653" s="17" t="s">
        <v>356</v>
      </c>
      <c r="I653" s="17" t="s">
        <v>375</v>
      </c>
      <c r="L653" s="17" t="s">
        <v>356</v>
      </c>
      <c r="M653" s="18" t="s">
        <v>375</v>
      </c>
    </row>
    <row r="654" spans="3:13">
      <c r="C654" s="12"/>
      <c r="D654" s="13"/>
      <c r="E654" s="14"/>
      <c r="F654" s="14"/>
      <c r="G654" s="17"/>
      <c r="H654" s="17"/>
      <c r="I654" s="17"/>
      <c r="J654" s="17"/>
      <c r="K654" s="17"/>
      <c r="L654" s="17"/>
      <c r="M654" s="18"/>
    </row>
    <row r="655" spans="3:13">
      <c r="C655" s="12" t="s">
        <v>35</v>
      </c>
      <c r="D655" s="13"/>
      <c r="E655" s="14"/>
      <c r="F655" s="14"/>
      <c r="G655" s="17"/>
      <c r="H655" s="17"/>
      <c r="I655" s="17"/>
      <c r="J655" s="17"/>
      <c r="K655" s="17"/>
      <c r="L655" s="17"/>
      <c r="M655" s="18"/>
    </row>
    <row r="656" spans="3:13">
      <c r="C656" s="12" t="s">
        <v>30</v>
      </c>
      <c r="D656" s="13"/>
      <c r="E656" s="14"/>
      <c r="F656" s="14"/>
      <c r="G656" s="17"/>
      <c r="H656" s="17"/>
      <c r="I656" s="17"/>
      <c r="J656" s="17"/>
      <c r="K656" s="17"/>
      <c r="L656" s="17"/>
      <c r="M656" s="18"/>
    </row>
    <row r="657" spans="3:13">
      <c r="C657" s="12" t="s">
        <v>43</v>
      </c>
      <c r="D657" s="16">
        <v>0.7</v>
      </c>
      <c r="E657" s="14"/>
      <c r="F657" s="14" t="str">
        <f t="shared" ref="F657:F662" si="145">VLOOKUP(C657,$O$3:$P$239,2,FALSE)</f>
        <v>Bea &amp; Carolyn</v>
      </c>
      <c r="G657" s="17">
        <f t="shared" si="144"/>
        <v>0.7</v>
      </c>
      <c r="H657" s="17" t="s">
        <v>348</v>
      </c>
      <c r="I657" s="17" t="s">
        <v>356</v>
      </c>
      <c r="J657" s="17" t="s">
        <v>348</v>
      </c>
      <c r="K657" s="17" t="s">
        <v>356</v>
      </c>
      <c r="L657" s="17"/>
      <c r="M657" s="18"/>
    </row>
    <row r="658" spans="3:13">
      <c r="C658" s="12" t="s">
        <v>84</v>
      </c>
      <c r="D658" s="16">
        <v>0.53800000000000003</v>
      </c>
      <c r="E658" s="14"/>
      <c r="F658" s="14" t="str">
        <f t="shared" si="145"/>
        <v>Bernard &amp; Betty</v>
      </c>
      <c r="G658" s="17">
        <f t="shared" si="144"/>
        <v>0.53800000000000003</v>
      </c>
      <c r="H658" s="17" t="s">
        <v>349</v>
      </c>
      <c r="I658" s="17" t="s">
        <v>352</v>
      </c>
      <c r="J658" s="17" t="s">
        <v>349</v>
      </c>
      <c r="K658" s="17" t="s">
        <v>352</v>
      </c>
      <c r="L658" s="17"/>
      <c r="M658" s="18"/>
    </row>
    <row r="659" spans="3:13">
      <c r="C659" s="12" t="s">
        <v>51</v>
      </c>
      <c r="D659" s="16">
        <v>0.50600000000000001</v>
      </c>
      <c r="E659" s="14"/>
      <c r="F659" s="14" t="str">
        <f t="shared" si="145"/>
        <v>Jonathan &amp; Murray</v>
      </c>
      <c r="G659" s="17">
        <f t="shared" si="144"/>
        <v>0.50600000000000001</v>
      </c>
      <c r="H659" s="17" t="s">
        <v>365</v>
      </c>
      <c r="I659" s="17" t="s">
        <v>372</v>
      </c>
      <c r="J659" s="17" t="s">
        <v>365</v>
      </c>
      <c r="K659" s="17" t="s">
        <v>372</v>
      </c>
      <c r="L659" s="17"/>
      <c r="M659" s="18"/>
    </row>
    <row r="660" spans="3:13">
      <c r="C660" s="12" t="s">
        <v>76</v>
      </c>
      <c r="D660" s="16">
        <v>0.47499999999999998</v>
      </c>
      <c r="E660" s="14"/>
      <c r="F660" s="14" t="str">
        <f t="shared" si="145"/>
        <v>Carole &amp; Kirsten</v>
      </c>
      <c r="G660" s="17">
        <f t="shared" si="144"/>
        <v>0.47499999999999998</v>
      </c>
      <c r="H660" s="17" t="s">
        <v>355</v>
      </c>
      <c r="I660" s="17" t="s">
        <v>367</v>
      </c>
      <c r="J660" s="17" t="s">
        <v>355</v>
      </c>
      <c r="K660" s="17" t="s">
        <v>367</v>
      </c>
      <c r="L660" s="17"/>
      <c r="M660" s="18"/>
    </row>
    <row r="661" spans="3:13">
      <c r="C661" s="12" t="s">
        <v>82</v>
      </c>
      <c r="D661" s="16">
        <v>0.45600000000000002</v>
      </c>
      <c r="E661" s="14"/>
      <c r="F661" s="14" t="str">
        <f t="shared" si="145"/>
        <v>Liz &amp; Richard M</v>
      </c>
      <c r="G661" s="17">
        <f t="shared" si="144"/>
        <v>0.45600000000000002</v>
      </c>
      <c r="H661" s="17" t="s">
        <v>369</v>
      </c>
      <c r="I661" s="17" t="s">
        <v>394</v>
      </c>
      <c r="J661" s="17" t="s">
        <v>369</v>
      </c>
      <c r="K661" s="17" t="s">
        <v>394</v>
      </c>
      <c r="L661" s="17"/>
      <c r="M661" s="18"/>
    </row>
    <row r="662" spans="3:13">
      <c r="C662" s="12" t="s">
        <v>227</v>
      </c>
      <c r="D662" s="16">
        <v>0.32500000000000001</v>
      </c>
      <c r="E662" s="14"/>
      <c r="F662" s="14" t="str">
        <f t="shared" si="145"/>
        <v>Bernie &amp; Dale</v>
      </c>
      <c r="G662" s="17">
        <f t="shared" si="144"/>
        <v>0.32500000000000001</v>
      </c>
      <c r="H662" s="17" t="s">
        <v>350</v>
      </c>
      <c r="I662" s="17" t="s">
        <v>358</v>
      </c>
      <c r="J662" s="17" t="s">
        <v>350</v>
      </c>
      <c r="K662" s="17" t="s">
        <v>358</v>
      </c>
      <c r="L662" s="17"/>
      <c r="M662" s="18"/>
    </row>
    <row r="663" spans="3:13">
      <c r="C663" s="12"/>
      <c r="D663" s="13"/>
      <c r="E663" s="14"/>
      <c r="F663" s="14"/>
      <c r="G663" s="17"/>
      <c r="H663" s="17"/>
      <c r="I663" s="17"/>
      <c r="J663" s="17"/>
      <c r="K663" s="17"/>
      <c r="L663" s="17"/>
      <c r="M663" s="18"/>
    </row>
    <row r="664" spans="3:13">
      <c r="C664" s="12" t="s">
        <v>31</v>
      </c>
      <c r="D664" s="13"/>
      <c r="E664" s="14"/>
      <c r="F664" s="14"/>
      <c r="G664" s="17"/>
      <c r="H664" s="17"/>
      <c r="I664" s="17"/>
      <c r="J664" s="17"/>
      <c r="K664" s="17"/>
      <c r="L664" s="17"/>
      <c r="M664" s="18"/>
    </row>
    <row r="665" spans="3:13">
      <c r="C665" s="12" t="s">
        <v>228</v>
      </c>
      <c r="D665" s="16">
        <v>0.66900000000000004</v>
      </c>
      <c r="E665" s="14"/>
      <c r="F665" s="14" t="str">
        <f t="shared" ref="F665:F670" si="146">VLOOKUP(C665,$O$3:$P$239,2,FALSE)</f>
        <v>Bob &amp; Philip</v>
      </c>
      <c r="G665" s="17">
        <f t="shared" si="144"/>
        <v>0.66900000000000004</v>
      </c>
      <c r="H665" s="17" t="s">
        <v>354</v>
      </c>
      <c r="I665" s="17" t="s">
        <v>374</v>
      </c>
      <c r="J665" s="17" t="s">
        <v>354</v>
      </c>
      <c r="K665" s="17" t="s">
        <v>374</v>
      </c>
      <c r="L665" s="17"/>
      <c r="M665" s="18"/>
    </row>
    <row r="666" spans="3:13">
      <c r="C666" s="12" t="s">
        <v>229</v>
      </c>
      <c r="D666" s="16">
        <v>0.54400000000000004</v>
      </c>
      <c r="E666" s="14"/>
      <c r="F666" s="14" t="str">
        <f t="shared" si="146"/>
        <v>Beryl &amp; Rosemary</v>
      </c>
      <c r="G666" s="17">
        <f t="shared" si="144"/>
        <v>0.54400000000000004</v>
      </c>
      <c r="H666" s="17" t="s">
        <v>351</v>
      </c>
      <c r="I666" s="17" t="s">
        <v>376</v>
      </c>
      <c r="J666" s="17" t="s">
        <v>351</v>
      </c>
      <c r="K666" s="17" t="s">
        <v>376</v>
      </c>
      <c r="L666" s="17"/>
      <c r="M666" s="18"/>
    </row>
    <row r="667" spans="3:13">
      <c r="C667" s="12" t="s">
        <v>41</v>
      </c>
      <c r="D667" s="16">
        <v>0.49399999999999999</v>
      </c>
      <c r="E667" s="14"/>
      <c r="F667" s="14" t="str">
        <f t="shared" si="146"/>
        <v>Carol C &amp; Richard S</v>
      </c>
      <c r="G667" s="17">
        <f t="shared" si="144"/>
        <v>0.49399999999999999</v>
      </c>
      <c r="H667" s="17" t="s">
        <v>395</v>
      </c>
      <c r="I667" s="17" t="s">
        <v>380</v>
      </c>
      <c r="J667" s="17" t="s">
        <v>395</v>
      </c>
      <c r="K667" s="17" t="s">
        <v>380</v>
      </c>
      <c r="L667" s="17"/>
      <c r="M667" s="18"/>
    </row>
    <row r="668" spans="3:13">
      <c r="C668" s="12" t="s">
        <v>57</v>
      </c>
      <c r="D668" s="16">
        <v>0.47499999999999998</v>
      </c>
      <c r="E668" s="14"/>
      <c r="F668" s="14" t="str">
        <f t="shared" si="146"/>
        <v>Hugh &amp; Ngaire</v>
      </c>
      <c r="G668" s="17">
        <f t="shared" si="144"/>
        <v>0.47499999999999998</v>
      </c>
      <c r="H668" s="17" t="s">
        <v>363</v>
      </c>
      <c r="I668" s="17" t="s">
        <v>373</v>
      </c>
      <c r="J668" s="17" t="s">
        <v>363</v>
      </c>
      <c r="K668" s="17" t="s">
        <v>373</v>
      </c>
      <c r="L668" s="17"/>
      <c r="M668" s="18"/>
    </row>
    <row r="669" spans="3:13">
      <c r="C669" s="12" t="s">
        <v>230</v>
      </c>
      <c r="D669" s="16">
        <v>0.45600000000000002</v>
      </c>
      <c r="E669" s="14"/>
      <c r="F669" s="14" t="str">
        <f t="shared" si="146"/>
        <v>John &amp; Leonie</v>
      </c>
      <c r="G669" s="17">
        <f t="shared" si="144"/>
        <v>0.45600000000000002</v>
      </c>
      <c r="H669" s="17" t="s">
        <v>364</v>
      </c>
      <c r="I669" s="17" t="s">
        <v>368</v>
      </c>
      <c r="J669" s="17" t="s">
        <v>364</v>
      </c>
      <c r="K669" s="17" t="s">
        <v>368</v>
      </c>
      <c r="L669" s="17"/>
      <c r="M669" s="18"/>
    </row>
    <row r="670" spans="3:13">
      <c r="C670" s="12" t="s">
        <v>225</v>
      </c>
      <c r="D670" s="16">
        <v>0.36299999999999999</v>
      </c>
      <c r="E670" s="14"/>
      <c r="F670" s="14" t="str">
        <f t="shared" si="146"/>
        <v>Mary-Jean &amp; Tom</v>
      </c>
      <c r="G670" s="17">
        <f t="shared" si="144"/>
        <v>0.36299999999999999</v>
      </c>
      <c r="H670" s="17" t="s">
        <v>371</v>
      </c>
      <c r="I670" s="17" t="s">
        <v>377</v>
      </c>
      <c r="J670" s="17" t="s">
        <v>371</v>
      </c>
      <c r="K670" s="17" t="s">
        <v>377</v>
      </c>
      <c r="L670" s="17"/>
      <c r="M670" s="18"/>
    </row>
    <row r="671" spans="3:13">
      <c r="C671" s="12"/>
      <c r="D671" s="13"/>
      <c r="E671" s="14"/>
      <c r="F671" s="14"/>
      <c r="G671" s="17"/>
      <c r="H671" s="17"/>
      <c r="I671" s="17"/>
      <c r="J671" s="17"/>
      <c r="K671" s="17"/>
      <c r="L671" s="17"/>
      <c r="M671" s="18"/>
    </row>
    <row r="672" spans="3:13">
      <c r="C672" s="12" t="s">
        <v>36</v>
      </c>
      <c r="D672" s="13"/>
      <c r="E672" s="14"/>
      <c r="F672" s="14"/>
      <c r="G672" s="17"/>
      <c r="H672" s="17"/>
      <c r="I672" s="17"/>
      <c r="J672" s="17"/>
      <c r="K672" s="17"/>
      <c r="L672" s="17"/>
      <c r="M672" s="18"/>
    </row>
    <row r="673" spans="3:13">
      <c r="C673" s="12" t="s">
        <v>30</v>
      </c>
      <c r="D673" s="13"/>
      <c r="E673" s="14"/>
      <c r="F673" s="14"/>
      <c r="G673" s="17"/>
      <c r="H673" s="17"/>
      <c r="I673" s="17"/>
      <c r="J673" s="17"/>
      <c r="K673" s="17"/>
      <c r="L673" s="17"/>
      <c r="M673" s="18"/>
    </row>
    <row r="674" spans="3:13">
      <c r="C674" s="12" t="s">
        <v>41</v>
      </c>
      <c r="D674" s="16">
        <v>0.61099999999999999</v>
      </c>
      <c r="E674" s="14"/>
      <c r="F674" s="14" t="str">
        <f t="shared" ref="F674:F680" si="147">VLOOKUP(C674,$O$3:$P$239,2,FALSE)</f>
        <v>Carol C &amp; Richard S</v>
      </c>
      <c r="G674" s="17">
        <f t="shared" si="144"/>
        <v>0.61099999999999999</v>
      </c>
      <c r="H674" s="17" t="s">
        <v>395</v>
      </c>
      <c r="I674" s="17" t="s">
        <v>380</v>
      </c>
      <c r="J674" s="17" t="s">
        <v>395</v>
      </c>
      <c r="K674" s="17" t="s">
        <v>380</v>
      </c>
      <c r="L674" s="17"/>
      <c r="M674" s="18"/>
    </row>
    <row r="675" spans="3:13">
      <c r="C675" s="12" t="s">
        <v>51</v>
      </c>
      <c r="D675" s="16">
        <v>0.53900000000000003</v>
      </c>
      <c r="E675" s="14"/>
      <c r="F675" s="14" t="str">
        <f t="shared" si="147"/>
        <v>Jonathan &amp; Murray</v>
      </c>
      <c r="G675" s="17">
        <f t="shared" si="144"/>
        <v>0.53900000000000003</v>
      </c>
      <c r="H675" s="17" t="s">
        <v>365</v>
      </c>
      <c r="I675" s="17" t="s">
        <v>372</v>
      </c>
      <c r="J675" s="17" t="s">
        <v>365</v>
      </c>
      <c r="K675" s="17" t="s">
        <v>372</v>
      </c>
      <c r="L675" s="17"/>
      <c r="M675" s="18"/>
    </row>
    <row r="676" spans="3:13">
      <c r="C676" s="12" t="s">
        <v>84</v>
      </c>
      <c r="D676" s="16">
        <v>0.50600000000000001</v>
      </c>
      <c r="E676" s="14"/>
      <c r="F676" s="14" t="str">
        <f t="shared" si="147"/>
        <v>Bernard &amp; Betty</v>
      </c>
      <c r="G676" s="17">
        <f t="shared" si="144"/>
        <v>0.50600000000000001</v>
      </c>
      <c r="H676" s="17" t="s">
        <v>349</v>
      </c>
      <c r="I676" s="17" t="s">
        <v>352</v>
      </c>
      <c r="J676" s="17" t="s">
        <v>349</v>
      </c>
      <c r="K676" s="17" t="s">
        <v>352</v>
      </c>
      <c r="L676" s="17"/>
      <c r="M676" s="18"/>
    </row>
    <row r="677" spans="3:13">
      <c r="C677" s="12" t="s">
        <v>57</v>
      </c>
      <c r="D677" s="16">
        <v>0.5</v>
      </c>
      <c r="E677" s="14"/>
      <c r="F677" s="14" t="str">
        <f t="shared" si="147"/>
        <v>Hugh &amp; Ngaire</v>
      </c>
      <c r="G677" s="17">
        <f t="shared" si="144"/>
        <v>0.5</v>
      </c>
      <c r="H677" s="17" t="s">
        <v>363</v>
      </c>
      <c r="I677" s="17" t="s">
        <v>373</v>
      </c>
      <c r="J677" s="17" t="s">
        <v>363</v>
      </c>
      <c r="K677" s="17" t="s">
        <v>373</v>
      </c>
      <c r="L677" s="17"/>
      <c r="M677" s="18"/>
    </row>
    <row r="678" spans="3:13">
      <c r="C678" s="12" t="s">
        <v>76</v>
      </c>
      <c r="D678" s="16">
        <v>0.47799999999999998</v>
      </c>
      <c r="E678" s="14"/>
      <c r="F678" s="14" t="str">
        <f t="shared" si="147"/>
        <v>Carole &amp; Kirsten</v>
      </c>
      <c r="G678" s="17">
        <f t="shared" si="144"/>
        <v>0.47799999999999998</v>
      </c>
      <c r="H678" s="17" t="s">
        <v>355</v>
      </c>
      <c r="I678" s="17" t="s">
        <v>367</v>
      </c>
      <c r="J678" s="17" t="s">
        <v>355</v>
      </c>
      <c r="K678" s="17" t="s">
        <v>367</v>
      </c>
      <c r="L678" s="17"/>
      <c r="M678" s="18"/>
    </row>
    <row r="679" spans="3:13">
      <c r="C679" s="12" t="s">
        <v>99</v>
      </c>
      <c r="D679" s="16">
        <v>0.36699999999999999</v>
      </c>
      <c r="E679" s="14"/>
      <c r="F679" s="14" t="str">
        <f t="shared" si="147"/>
        <v>Bill &amp; Bob</v>
      </c>
      <c r="G679" s="17">
        <f t="shared" si="144"/>
        <v>0.36699999999999999</v>
      </c>
      <c r="H679" s="17" t="s">
        <v>353</v>
      </c>
      <c r="I679" s="17" t="s">
        <v>354</v>
      </c>
      <c r="J679" s="17" t="s">
        <v>353</v>
      </c>
      <c r="K679" s="17" t="s">
        <v>354</v>
      </c>
      <c r="L679" s="17"/>
      <c r="M679" s="18"/>
    </row>
    <row r="680" spans="3:13">
      <c r="C680" s="12" t="s">
        <v>54</v>
      </c>
      <c r="D680" s="16">
        <v>0</v>
      </c>
      <c r="E680" s="14"/>
      <c r="F680" s="14" t="str">
        <f t="shared" si="147"/>
        <v>PHANTOM</v>
      </c>
      <c r="G680" s="17" t="str">
        <f t="shared" ref="G680" si="148">IF(D680=0,"",D680)</f>
        <v/>
      </c>
      <c r="H680" s="17" t="s">
        <v>54</v>
      </c>
      <c r="I680" s="17"/>
      <c r="J680" s="17" t="s">
        <v>54</v>
      </c>
      <c r="K680" s="17"/>
      <c r="L680" s="17"/>
      <c r="M680" s="18"/>
    </row>
    <row r="681" spans="3:13">
      <c r="C681" s="12"/>
      <c r="D681" s="13"/>
      <c r="E681" s="14"/>
      <c r="F681" s="14"/>
      <c r="G681" s="17"/>
      <c r="H681" s="17"/>
      <c r="I681" s="17"/>
      <c r="J681" s="17"/>
      <c r="K681" s="17"/>
      <c r="L681" s="17"/>
      <c r="M681" s="18"/>
    </row>
    <row r="682" spans="3:13">
      <c r="C682" s="12" t="s">
        <v>31</v>
      </c>
      <c r="D682" s="13"/>
      <c r="E682" s="14"/>
      <c r="F682" s="14"/>
      <c r="G682" s="17"/>
      <c r="H682" s="17"/>
      <c r="I682" s="17"/>
      <c r="J682" s="17"/>
      <c r="K682" s="17"/>
      <c r="L682" s="17"/>
      <c r="M682" s="18"/>
    </row>
    <row r="683" spans="3:13">
      <c r="C683" s="12" t="s">
        <v>48</v>
      </c>
      <c r="D683" s="16">
        <v>0.76900000000000002</v>
      </c>
      <c r="E683" s="14"/>
      <c r="F683" s="14" t="str">
        <f t="shared" ref="F683:F689" si="149">VLOOKUP(C683,$O$3:$P$239,2,FALSE)</f>
        <v>Joy &amp; Rosemary</v>
      </c>
      <c r="G683" s="17">
        <f t="shared" si="144"/>
        <v>0.76900000000000002</v>
      </c>
      <c r="H683" s="17" t="s">
        <v>366</v>
      </c>
      <c r="I683" s="17" t="s">
        <v>376</v>
      </c>
      <c r="J683" s="17" t="s">
        <v>366</v>
      </c>
      <c r="K683" s="17" t="s">
        <v>376</v>
      </c>
      <c r="L683" s="17"/>
      <c r="M683" s="18"/>
    </row>
    <row r="684" spans="3:13">
      <c r="C684" s="12" t="s">
        <v>231</v>
      </c>
      <c r="D684" s="16">
        <v>0.6</v>
      </c>
      <c r="E684" s="14"/>
      <c r="F684" s="14" t="str">
        <f t="shared" si="149"/>
        <v>Bea &amp; Graham</v>
      </c>
      <c r="G684" s="17">
        <f t="shared" si="144"/>
        <v>0.6</v>
      </c>
      <c r="H684" s="17" t="s">
        <v>348</v>
      </c>
      <c r="I684" s="17" t="s">
        <v>361</v>
      </c>
      <c r="J684" s="17" t="s">
        <v>348</v>
      </c>
      <c r="K684" s="17" t="s">
        <v>361</v>
      </c>
      <c r="L684" s="17"/>
      <c r="M684" s="18"/>
    </row>
    <row r="685" spans="3:13">
      <c r="C685" s="12" t="s">
        <v>150</v>
      </c>
      <c r="D685" s="16">
        <v>0.57099999999999995</v>
      </c>
      <c r="E685" s="14"/>
      <c r="F685" s="14" t="str">
        <f t="shared" si="149"/>
        <v>John &amp; Phil O</v>
      </c>
      <c r="G685" s="17">
        <f t="shared" si="144"/>
        <v>0.57099999999999995</v>
      </c>
      <c r="H685" s="17" t="s">
        <v>364</v>
      </c>
      <c r="I685" s="17" t="s">
        <v>381</v>
      </c>
      <c r="J685" s="17" t="s">
        <v>364</v>
      </c>
      <c r="K685" s="17" t="s">
        <v>381</v>
      </c>
      <c r="L685" s="17"/>
      <c r="M685" s="18"/>
    </row>
    <row r="686" spans="3:13">
      <c r="C686" s="12" t="s">
        <v>225</v>
      </c>
      <c r="D686" s="16">
        <v>0.43099999999999999</v>
      </c>
      <c r="E686" s="14"/>
      <c r="F686" s="14" t="str">
        <f t="shared" si="149"/>
        <v>Mary-Jean &amp; Tom</v>
      </c>
      <c r="G686" s="17">
        <f t="shared" si="144"/>
        <v>0.43099999999999999</v>
      </c>
      <c r="H686" s="17" t="s">
        <v>371</v>
      </c>
      <c r="I686" s="17" t="s">
        <v>377</v>
      </c>
      <c r="J686" s="17" t="s">
        <v>371</v>
      </c>
      <c r="K686" s="17" t="s">
        <v>377</v>
      </c>
      <c r="L686" s="17"/>
      <c r="M686" s="18"/>
    </row>
    <row r="687" spans="3:13">
      <c r="C687" s="12" t="s">
        <v>52</v>
      </c>
      <c r="D687" s="16">
        <v>0.43099999999999999</v>
      </c>
      <c r="E687" s="14"/>
      <c r="F687" s="14" t="str">
        <f t="shared" si="149"/>
        <v>Avril &amp; Rex</v>
      </c>
      <c r="G687" s="17">
        <f t="shared" si="144"/>
        <v>0.43099999999999999</v>
      </c>
      <c r="H687" s="17" t="s">
        <v>347</v>
      </c>
      <c r="I687" s="17" t="s">
        <v>375</v>
      </c>
      <c r="J687" s="17" t="s">
        <v>347</v>
      </c>
      <c r="K687" s="17" t="s">
        <v>375</v>
      </c>
      <c r="L687" s="17"/>
      <c r="M687" s="18"/>
    </row>
    <row r="688" spans="3:13">
      <c r="C688" s="12" t="s">
        <v>106</v>
      </c>
      <c r="D688" s="16">
        <v>0.35699999999999998</v>
      </c>
      <c r="E688" s="14"/>
      <c r="F688" s="14" t="str">
        <f t="shared" si="149"/>
        <v>Beryl &amp; Leonie</v>
      </c>
      <c r="G688" s="17">
        <f t="shared" si="144"/>
        <v>0.35699999999999998</v>
      </c>
      <c r="H688" s="17" t="s">
        <v>351</v>
      </c>
      <c r="I688" s="17" t="s">
        <v>368</v>
      </c>
      <c r="J688" s="17" t="s">
        <v>351</v>
      </c>
      <c r="K688" s="17" t="s">
        <v>368</v>
      </c>
      <c r="L688" s="17"/>
      <c r="M688" s="18"/>
    </row>
    <row r="689" spans="3:13">
      <c r="C689" s="12" t="s">
        <v>232</v>
      </c>
      <c r="D689" s="16">
        <v>0.33100000000000002</v>
      </c>
      <c r="E689" s="14"/>
      <c r="F689" s="14" t="str">
        <f t="shared" si="149"/>
        <v>Ally &amp; Bernie</v>
      </c>
      <c r="G689" s="17">
        <f t="shared" si="144"/>
        <v>0.33100000000000002</v>
      </c>
      <c r="H689" s="17" t="s">
        <v>393</v>
      </c>
      <c r="I689" s="17" t="s">
        <v>350</v>
      </c>
      <c r="J689" s="17" t="s">
        <v>393</v>
      </c>
      <c r="K689" s="17" t="s">
        <v>350</v>
      </c>
      <c r="L689" s="17"/>
      <c r="M689" s="18"/>
    </row>
    <row r="690" spans="3:13">
      <c r="C690" s="12"/>
      <c r="D690" s="13"/>
      <c r="E690" s="14"/>
      <c r="F690" s="14"/>
      <c r="G690" s="17"/>
      <c r="H690" s="17"/>
      <c r="I690" s="17"/>
      <c r="J690" s="17"/>
      <c r="K690" s="17"/>
      <c r="L690" s="17"/>
      <c r="M690" s="18"/>
    </row>
    <row r="691" spans="3:13">
      <c r="C691" s="12" t="s">
        <v>37</v>
      </c>
      <c r="D691" s="13"/>
      <c r="E691" s="14"/>
      <c r="F691" s="14"/>
      <c r="G691" s="17"/>
      <c r="H691" s="17"/>
      <c r="I691" s="17"/>
      <c r="J691" s="17"/>
      <c r="K691" s="17"/>
      <c r="L691" s="17"/>
      <c r="M691" s="18"/>
    </row>
    <row r="692" spans="3:13">
      <c r="C692" s="12" t="s">
        <v>30</v>
      </c>
      <c r="D692" s="13"/>
      <c r="E692" s="14"/>
      <c r="F692" s="14"/>
      <c r="G692" s="17"/>
      <c r="H692" s="17"/>
      <c r="I692" s="17"/>
      <c r="J692" s="17"/>
      <c r="K692" s="17"/>
      <c r="L692" s="17"/>
      <c r="M692" s="18"/>
    </row>
    <row r="693" spans="3:13">
      <c r="C693" s="12" t="s">
        <v>233</v>
      </c>
      <c r="D693" s="16">
        <v>0.57799999999999996</v>
      </c>
      <c r="E693" s="14"/>
      <c r="F693" s="14" t="str">
        <f t="shared" ref="F693:F699" si="150">VLOOKUP(C693,$O$3:$P$239,2,FALSE)</f>
        <v>Graham &amp; Kirsten</v>
      </c>
      <c r="G693" s="17">
        <f t="shared" si="144"/>
        <v>0.57799999999999996</v>
      </c>
      <c r="H693" s="17" t="s">
        <v>361</v>
      </c>
      <c r="I693" s="17" t="s">
        <v>367</v>
      </c>
      <c r="L693" s="17" t="s">
        <v>361</v>
      </c>
      <c r="M693" s="18" t="s">
        <v>367</v>
      </c>
    </row>
    <row r="694" spans="3:13">
      <c r="C694" s="12" t="s">
        <v>234</v>
      </c>
      <c r="D694" s="16">
        <v>0.55600000000000005</v>
      </c>
      <c r="E694" s="14"/>
      <c r="F694" s="14" t="str">
        <f t="shared" si="150"/>
        <v>Avril &amp; Leonie</v>
      </c>
      <c r="G694" s="17">
        <f t="shared" si="144"/>
        <v>0.55600000000000005</v>
      </c>
      <c r="H694" s="17" t="s">
        <v>347</v>
      </c>
      <c r="I694" s="17" t="s">
        <v>368</v>
      </c>
      <c r="L694" s="17" t="s">
        <v>347</v>
      </c>
      <c r="M694" s="18" t="s">
        <v>368</v>
      </c>
    </row>
    <row r="695" spans="3:13">
      <c r="C695" s="12" t="s">
        <v>235</v>
      </c>
      <c r="D695" s="16">
        <v>0.51100000000000001</v>
      </c>
      <c r="E695" s="14"/>
      <c r="F695" s="14" t="str">
        <f t="shared" si="150"/>
        <v>Eugene &amp; Liz</v>
      </c>
      <c r="G695" s="17">
        <f t="shared" si="144"/>
        <v>0.51100000000000001</v>
      </c>
      <c r="H695" s="17" t="s">
        <v>359</v>
      </c>
      <c r="I695" s="17" t="s">
        <v>369</v>
      </c>
      <c r="L695" s="17" t="s">
        <v>359</v>
      </c>
      <c r="M695" s="18" t="s">
        <v>369</v>
      </c>
    </row>
    <row r="696" spans="3:13">
      <c r="C696" s="12" t="s">
        <v>236</v>
      </c>
      <c r="D696" s="16">
        <v>0.50600000000000001</v>
      </c>
      <c r="E696" s="14"/>
      <c r="F696" s="14" t="str">
        <f t="shared" si="150"/>
        <v>Carol C &amp; Philip</v>
      </c>
      <c r="G696" s="17">
        <f t="shared" si="144"/>
        <v>0.50600000000000001</v>
      </c>
      <c r="H696" s="17" t="s">
        <v>395</v>
      </c>
      <c r="I696" s="17" t="s">
        <v>374</v>
      </c>
      <c r="L696" s="17" t="s">
        <v>395</v>
      </c>
      <c r="M696" s="18" t="s">
        <v>374</v>
      </c>
    </row>
    <row r="697" spans="3:13">
      <c r="C697" s="12" t="s">
        <v>237</v>
      </c>
      <c r="D697" s="16">
        <v>0.439</v>
      </c>
      <c r="E697" s="14"/>
      <c r="F697" s="14" t="str">
        <f t="shared" si="150"/>
        <v>Dale &amp; Tom</v>
      </c>
      <c r="G697" s="17">
        <f t="shared" ref="G697:G740" si="151">D697</f>
        <v>0.439</v>
      </c>
      <c r="H697" s="17" t="s">
        <v>358</v>
      </c>
      <c r="I697" s="17" t="s">
        <v>377</v>
      </c>
      <c r="L697" s="17" t="s">
        <v>358</v>
      </c>
      <c r="M697" s="18" t="s">
        <v>377</v>
      </c>
    </row>
    <row r="698" spans="3:13">
      <c r="C698" s="12" t="s">
        <v>238</v>
      </c>
      <c r="D698" s="16">
        <v>0.41099999999999998</v>
      </c>
      <c r="E698" s="14"/>
      <c r="F698" s="14" t="str">
        <f t="shared" si="150"/>
        <v>Hugh &amp; Jonathan</v>
      </c>
      <c r="G698" s="17">
        <f t="shared" si="151"/>
        <v>0.41099999999999998</v>
      </c>
      <c r="H698" s="17" t="s">
        <v>363</v>
      </c>
      <c r="I698" s="17" t="s">
        <v>365</v>
      </c>
      <c r="L698" s="17" t="s">
        <v>363</v>
      </c>
      <c r="M698" s="18" t="s">
        <v>365</v>
      </c>
    </row>
    <row r="699" spans="3:13">
      <c r="C699" s="12" t="s">
        <v>54</v>
      </c>
      <c r="D699" s="16">
        <v>0</v>
      </c>
      <c r="E699" s="14"/>
      <c r="F699" s="14" t="str">
        <f t="shared" si="150"/>
        <v>PHANTOM</v>
      </c>
      <c r="G699" s="17" t="str">
        <f t="shared" ref="G699" si="152">IF(D699=0,"",D699)</f>
        <v/>
      </c>
      <c r="H699" s="17" t="s">
        <v>54</v>
      </c>
      <c r="I699" s="17"/>
      <c r="L699" s="17" t="s">
        <v>54</v>
      </c>
      <c r="M699" s="18"/>
    </row>
    <row r="700" spans="3:13">
      <c r="C700" s="12"/>
      <c r="D700" s="13"/>
      <c r="E700" s="14"/>
      <c r="F700" s="14"/>
      <c r="G700" s="17"/>
      <c r="H700" s="17"/>
      <c r="I700" s="17"/>
      <c r="L700" s="17"/>
      <c r="M700" s="18"/>
    </row>
    <row r="701" spans="3:13">
      <c r="C701" s="12" t="s">
        <v>31</v>
      </c>
      <c r="D701" s="13"/>
      <c r="E701" s="14"/>
      <c r="F701" s="14"/>
      <c r="G701" s="17"/>
      <c r="H701" s="17"/>
      <c r="I701" s="17"/>
      <c r="L701" s="17"/>
      <c r="M701" s="18"/>
    </row>
    <row r="702" spans="3:13">
      <c r="C702" s="12" t="s">
        <v>239</v>
      </c>
      <c r="D702" s="16">
        <v>0.55600000000000005</v>
      </c>
      <c r="E702" s="14"/>
      <c r="F702" s="14" t="str">
        <f t="shared" ref="F702:F708" si="153">VLOOKUP(C702,$O$3:$P$239,2,FALSE)</f>
        <v>Bernard &amp; Carole</v>
      </c>
      <c r="G702" s="17">
        <f t="shared" si="151"/>
        <v>0.55600000000000005</v>
      </c>
      <c r="H702" s="17" t="s">
        <v>349</v>
      </c>
      <c r="I702" s="17" t="s">
        <v>355</v>
      </c>
      <c r="L702" s="17" t="s">
        <v>349</v>
      </c>
      <c r="M702" s="18" t="s">
        <v>355</v>
      </c>
    </row>
    <row r="703" spans="3:13">
      <c r="C703" s="12" t="s">
        <v>240</v>
      </c>
      <c r="D703" s="16">
        <v>0.54300000000000004</v>
      </c>
      <c r="E703" s="14"/>
      <c r="F703" s="14" t="str">
        <f t="shared" si="153"/>
        <v>Joy &amp; Mary-Jean</v>
      </c>
      <c r="G703" s="17">
        <f t="shared" si="151"/>
        <v>0.54300000000000004</v>
      </c>
      <c r="H703" s="17" t="s">
        <v>366</v>
      </c>
      <c r="I703" s="17" t="s">
        <v>371</v>
      </c>
      <c r="L703" s="17" t="s">
        <v>366</v>
      </c>
      <c r="M703" s="18" t="s">
        <v>371</v>
      </c>
    </row>
    <row r="704" spans="3:13">
      <c r="C704" s="12" t="s">
        <v>241</v>
      </c>
      <c r="D704" s="16">
        <v>0.53100000000000003</v>
      </c>
      <c r="E704" s="14"/>
      <c r="F704" s="14" t="str">
        <f t="shared" si="153"/>
        <v>John &amp; Murray</v>
      </c>
      <c r="G704" s="17">
        <f t="shared" si="151"/>
        <v>0.53100000000000003</v>
      </c>
      <c r="H704" s="17" t="s">
        <v>364</v>
      </c>
      <c r="I704" s="17" t="s">
        <v>372</v>
      </c>
      <c r="L704" s="17" t="s">
        <v>364</v>
      </c>
      <c r="M704" s="18" t="s">
        <v>372</v>
      </c>
    </row>
    <row r="705" spans="3:13">
      <c r="C705" s="12" t="s">
        <v>242</v>
      </c>
      <c r="D705" s="16">
        <v>0.50600000000000001</v>
      </c>
      <c r="E705" s="14"/>
      <c r="F705" s="14" t="str">
        <f t="shared" si="153"/>
        <v>Ngaire &amp; Rosemary</v>
      </c>
      <c r="G705" s="17">
        <f t="shared" si="151"/>
        <v>0.50600000000000001</v>
      </c>
      <c r="H705" s="17" t="s">
        <v>373</v>
      </c>
      <c r="I705" s="17" t="s">
        <v>376</v>
      </c>
      <c r="L705" s="17" t="s">
        <v>373</v>
      </c>
      <c r="M705" s="18" t="s">
        <v>376</v>
      </c>
    </row>
    <row r="706" spans="3:13">
      <c r="C706" s="12" t="s">
        <v>243</v>
      </c>
      <c r="D706" s="16">
        <v>0.49299999999999999</v>
      </c>
      <c r="E706" s="14"/>
      <c r="F706" s="14" t="str">
        <f t="shared" si="153"/>
        <v>Betty &amp; Richard S</v>
      </c>
      <c r="G706" s="17">
        <f t="shared" si="151"/>
        <v>0.49299999999999999</v>
      </c>
      <c r="H706" s="17" t="s">
        <v>352</v>
      </c>
      <c r="I706" s="17" t="s">
        <v>380</v>
      </c>
      <c r="L706" s="17" t="s">
        <v>352</v>
      </c>
      <c r="M706" s="18" t="s">
        <v>380</v>
      </c>
    </row>
    <row r="707" spans="3:13">
      <c r="C707" s="12" t="s">
        <v>244</v>
      </c>
      <c r="D707" s="16">
        <v>0.48799999999999999</v>
      </c>
      <c r="E707" s="14"/>
      <c r="F707" s="14" t="str">
        <f t="shared" si="153"/>
        <v>Bernie &amp; Phil O</v>
      </c>
      <c r="G707" s="17">
        <f t="shared" si="151"/>
        <v>0.48799999999999999</v>
      </c>
      <c r="H707" s="17" t="s">
        <v>350</v>
      </c>
      <c r="I707" s="17" t="s">
        <v>381</v>
      </c>
      <c r="L707" s="17" t="s">
        <v>350</v>
      </c>
      <c r="M707" s="18" t="s">
        <v>381</v>
      </c>
    </row>
    <row r="708" spans="3:13">
      <c r="C708" s="12" t="s">
        <v>245</v>
      </c>
      <c r="D708" s="16">
        <v>0.38800000000000001</v>
      </c>
      <c r="E708" s="14"/>
      <c r="F708" s="14" t="str">
        <f t="shared" si="153"/>
        <v>Bob &amp; Richard M</v>
      </c>
      <c r="G708" s="17">
        <f t="shared" si="151"/>
        <v>0.38800000000000001</v>
      </c>
      <c r="H708" s="17" t="s">
        <v>354</v>
      </c>
      <c r="I708" s="17" t="s">
        <v>394</v>
      </c>
      <c r="L708" s="17" t="s">
        <v>354</v>
      </c>
      <c r="M708" s="18" t="s">
        <v>394</v>
      </c>
    </row>
    <row r="709" spans="3:13">
      <c r="C709" s="12"/>
      <c r="D709" s="13"/>
      <c r="E709" s="14"/>
      <c r="F709" s="14"/>
      <c r="G709" s="17"/>
      <c r="H709" s="17"/>
      <c r="I709" s="17"/>
      <c r="J709" s="17"/>
      <c r="K709" s="17"/>
      <c r="L709" s="17"/>
      <c r="M709" s="18"/>
    </row>
    <row r="710" spans="3:13">
      <c r="C710" s="12" t="s">
        <v>38</v>
      </c>
      <c r="D710" s="13"/>
      <c r="E710" s="14"/>
      <c r="F710" s="14"/>
      <c r="G710" s="17"/>
      <c r="H710" s="17"/>
      <c r="I710" s="17"/>
      <c r="J710" s="17"/>
      <c r="K710" s="17"/>
      <c r="L710" s="17"/>
      <c r="M710" s="18"/>
    </row>
    <row r="711" spans="3:13">
      <c r="C711" s="12" t="s">
        <v>30</v>
      </c>
      <c r="D711" s="13"/>
      <c r="E711" s="14"/>
      <c r="F711" s="14"/>
      <c r="G711" s="17"/>
      <c r="H711" s="17"/>
      <c r="I711" s="17"/>
      <c r="J711" s="17"/>
      <c r="K711" s="17"/>
      <c r="L711" s="17"/>
      <c r="M711" s="18"/>
    </row>
    <row r="712" spans="3:13">
      <c r="C712" s="12" t="s">
        <v>84</v>
      </c>
      <c r="D712" s="16">
        <v>0.56299999999999994</v>
      </c>
      <c r="E712" s="14"/>
      <c r="F712" s="14" t="str">
        <f t="shared" ref="F712:F717" si="154">VLOOKUP(C712,$O$3:$P$239,2,FALSE)</f>
        <v>Bernard &amp; Betty</v>
      </c>
      <c r="G712" s="17">
        <f t="shared" si="151"/>
        <v>0.56299999999999994</v>
      </c>
      <c r="H712" s="17" t="s">
        <v>349</v>
      </c>
      <c r="I712" s="17" t="s">
        <v>352</v>
      </c>
      <c r="J712" s="17" t="s">
        <v>349</v>
      </c>
      <c r="K712" s="17" t="s">
        <v>352</v>
      </c>
      <c r="L712" s="17"/>
      <c r="M712" s="18"/>
    </row>
    <row r="713" spans="3:13">
      <c r="C713" s="12" t="s">
        <v>224</v>
      </c>
      <c r="D713" s="16">
        <v>0.52300000000000002</v>
      </c>
      <c r="E713" s="14"/>
      <c r="F713" s="14" t="str">
        <f t="shared" si="154"/>
        <v>Eugene &amp; Carolyn</v>
      </c>
      <c r="G713" s="17">
        <f t="shared" si="151"/>
        <v>0.52300000000000002</v>
      </c>
      <c r="H713" s="17" t="s">
        <v>359</v>
      </c>
      <c r="I713" s="17" t="s">
        <v>356</v>
      </c>
      <c r="J713" s="17" t="s">
        <v>359</v>
      </c>
      <c r="K713" s="17" t="s">
        <v>356</v>
      </c>
      <c r="L713" s="17"/>
      <c r="M713" s="18"/>
    </row>
    <row r="714" spans="3:13">
      <c r="C714" s="12" t="s">
        <v>76</v>
      </c>
      <c r="D714" s="16">
        <v>0.51600000000000001</v>
      </c>
      <c r="E714" s="14"/>
      <c r="F714" s="14" t="str">
        <f t="shared" si="154"/>
        <v>Carole &amp; Kirsten</v>
      </c>
      <c r="G714" s="17">
        <f t="shared" si="151"/>
        <v>0.51600000000000001</v>
      </c>
      <c r="H714" s="17" t="s">
        <v>355</v>
      </c>
      <c r="I714" s="17" t="s">
        <v>367</v>
      </c>
      <c r="J714" s="17" t="s">
        <v>355</v>
      </c>
      <c r="K714" s="17" t="s">
        <v>367</v>
      </c>
      <c r="L714" s="17"/>
      <c r="M714" s="18"/>
    </row>
    <row r="715" spans="3:13">
      <c r="C715" s="12" t="s">
        <v>50</v>
      </c>
      <c r="D715" s="16">
        <v>0.45300000000000001</v>
      </c>
      <c r="E715" s="14"/>
      <c r="F715" s="14" t="str">
        <f t="shared" si="154"/>
        <v>Bob &amp; Philip</v>
      </c>
      <c r="G715" s="17">
        <f t="shared" si="151"/>
        <v>0.45300000000000001</v>
      </c>
      <c r="H715" s="17" t="s">
        <v>354</v>
      </c>
      <c r="I715" s="17" t="s">
        <v>374</v>
      </c>
      <c r="J715" s="17" t="s">
        <v>354</v>
      </c>
      <c r="K715" s="17" t="s">
        <v>374</v>
      </c>
      <c r="L715" s="17"/>
      <c r="M715" s="18"/>
    </row>
    <row r="716" spans="3:13">
      <c r="C716" s="12" t="s">
        <v>225</v>
      </c>
      <c r="D716" s="16">
        <v>0.44500000000000001</v>
      </c>
      <c r="E716" s="14"/>
      <c r="F716" s="14" t="str">
        <f t="shared" si="154"/>
        <v>Mary-Jean &amp; Tom</v>
      </c>
      <c r="G716" s="17">
        <f t="shared" si="151"/>
        <v>0.44500000000000001</v>
      </c>
      <c r="H716" s="17" t="s">
        <v>371</v>
      </c>
      <c r="I716" s="17" t="s">
        <v>377</v>
      </c>
      <c r="J716" s="17" t="s">
        <v>371</v>
      </c>
      <c r="K716" s="17" t="s">
        <v>377</v>
      </c>
      <c r="L716" s="17"/>
      <c r="M716" s="18"/>
    </row>
    <row r="717" spans="3:13">
      <c r="C717" s="12" t="s">
        <v>54</v>
      </c>
      <c r="D717" s="16">
        <v>0</v>
      </c>
      <c r="E717" s="14"/>
      <c r="F717" s="14" t="str">
        <f t="shared" si="154"/>
        <v>PHANTOM</v>
      </c>
      <c r="G717" s="17" t="str">
        <f t="shared" ref="G717" si="155">IF(D717=0,"",D717)</f>
        <v/>
      </c>
      <c r="H717" s="17" t="s">
        <v>54</v>
      </c>
      <c r="I717" s="17"/>
      <c r="J717" s="17" t="s">
        <v>54</v>
      </c>
      <c r="K717" s="17"/>
      <c r="L717" s="17"/>
      <c r="M717" s="18"/>
    </row>
    <row r="718" spans="3:13">
      <c r="C718" s="12"/>
      <c r="D718" s="13"/>
      <c r="E718" s="14"/>
      <c r="F718" s="14"/>
      <c r="G718" s="17"/>
      <c r="H718" s="17"/>
      <c r="I718" s="17"/>
      <c r="J718" s="17"/>
      <c r="K718" s="17"/>
      <c r="L718" s="17"/>
      <c r="M718" s="18"/>
    </row>
    <row r="719" spans="3:13">
      <c r="C719" s="12" t="s">
        <v>31</v>
      </c>
      <c r="D719" s="13"/>
      <c r="E719" s="14"/>
      <c r="F719" s="14"/>
      <c r="G719" s="17"/>
      <c r="H719" s="17"/>
      <c r="I719" s="17"/>
      <c r="J719" s="17"/>
      <c r="K719" s="17"/>
      <c r="L719" s="17"/>
      <c r="M719" s="18"/>
    </row>
    <row r="720" spans="3:13">
      <c r="C720" s="12" t="s">
        <v>103</v>
      </c>
      <c r="D720" s="16">
        <v>0.625</v>
      </c>
      <c r="E720" s="14"/>
      <c r="F720" s="14" t="str">
        <f t="shared" ref="F720:F725" si="156">VLOOKUP(C720,$O$3:$P$239,2,FALSE)</f>
        <v>Avril &amp; Margaret</v>
      </c>
      <c r="G720" s="17">
        <f t="shared" si="151"/>
        <v>0.625</v>
      </c>
      <c r="H720" s="17" t="s">
        <v>347</v>
      </c>
      <c r="I720" s="17" t="s">
        <v>370</v>
      </c>
      <c r="J720" s="17" t="s">
        <v>347</v>
      </c>
      <c r="K720" s="17" t="s">
        <v>370</v>
      </c>
      <c r="L720" s="17"/>
      <c r="M720" s="18"/>
    </row>
    <row r="721" spans="3:13">
      <c r="C721" s="12" t="s">
        <v>83</v>
      </c>
      <c r="D721" s="16">
        <v>0.55400000000000005</v>
      </c>
      <c r="E721" s="14"/>
      <c r="F721" s="14" t="str">
        <f t="shared" si="156"/>
        <v>Jonathan &amp; Murray</v>
      </c>
      <c r="G721" s="17">
        <f t="shared" si="151"/>
        <v>0.55400000000000005</v>
      </c>
      <c r="H721" s="17" t="s">
        <v>365</v>
      </c>
      <c r="I721" s="17" t="s">
        <v>372</v>
      </c>
      <c r="J721" s="17" t="s">
        <v>365</v>
      </c>
      <c r="K721" s="17" t="s">
        <v>372</v>
      </c>
      <c r="L721" s="17"/>
      <c r="M721" s="18"/>
    </row>
    <row r="722" spans="3:13">
      <c r="C722" s="12" t="s">
        <v>49</v>
      </c>
      <c r="D722" s="16">
        <v>0.54200000000000004</v>
      </c>
      <c r="E722" s="14"/>
      <c r="F722" s="14" t="str">
        <f t="shared" si="156"/>
        <v>John &amp; Phil O</v>
      </c>
      <c r="G722" s="17">
        <f t="shared" si="151"/>
        <v>0.54200000000000004</v>
      </c>
      <c r="H722" s="17" t="s">
        <v>364</v>
      </c>
      <c r="I722" s="17" t="s">
        <v>381</v>
      </c>
      <c r="J722" s="17" t="s">
        <v>364</v>
      </c>
      <c r="K722" s="17" t="s">
        <v>381</v>
      </c>
      <c r="L722" s="17"/>
      <c r="M722" s="18"/>
    </row>
    <row r="723" spans="3:13">
      <c r="C723" s="12" t="s">
        <v>48</v>
      </c>
      <c r="D723" s="16">
        <v>0.50900000000000001</v>
      </c>
      <c r="E723" s="14"/>
      <c r="F723" s="14" t="str">
        <f t="shared" si="156"/>
        <v>Joy &amp; Rosemary</v>
      </c>
      <c r="G723" s="17">
        <f t="shared" si="151"/>
        <v>0.50900000000000001</v>
      </c>
      <c r="H723" s="17" t="s">
        <v>366</v>
      </c>
      <c r="I723" s="17" t="s">
        <v>376</v>
      </c>
      <c r="J723" s="17" t="s">
        <v>366</v>
      </c>
      <c r="K723" s="17" t="s">
        <v>376</v>
      </c>
      <c r="L723" s="17"/>
      <c r="M723" s="18"/>
    </row>
    <row r="724" spans="3:13">
      <c r="C724" s="12" t="s">
        <v>41</v>
      </c>
      <c r="D724" s="16">
        <v>0.45800000000000002</v>
      </c>
      <c r="E724" s="14"/>
      <c r="F724" s="14" t="str">
        <f t="shared" si="156"/>
        <v>Carol C &amp; Richard S</v>
      </c>
      <c r="G724" s="17">
        <f t="shared" si="151"/>
        <v>0.45800000000000002</v>
      </c>
      <c r="H724" s="17" t="s">
        <v>395</v>
      </c>
      <c r="I724" s="17" t="s">
        <v>380</v>
      </c>
      <c r="J724" s="17" t="s">
        <v>395</v>
      </c>
      <c r="K724" s="17" t="s">
        <v>380</v>
      </c>
      <c r="L724" s="17"/>
      <c r="M724" s="18"/>
    </row>
    <row r="725" spans="3:13">
      <c r="C725" s="12" t="s">
        <v>226</v>
      </c>
      <c r="D725" s="16">
        <v>0.313</v>
      </c>
      <c r="E725" s="14"/>
      <c r="F725" s="14" t="str">
        <f t="shared" si="156"/>
        <v>Ann &amp; Bernie</v>
      </c>
      <c r="G725" s="17">
        <f t="shared" si="151"/>
        <v>0.313</v>
      </c>
      <c r="H725" s="17" t="s">
        <v>388</v>
      </c>
      <c r="I725" s="17" t="s">
        <v>350</v>
      </c>
      <c r="J725" s="17" t="s">
        <v>388</v>
      </c>
      <c r="K725" s="17" t="s">
        <v>350</v>
      </c>
      <c r="L725" s="17"/>
      <c r="M725" s="18"/>
    </row>
    <row r="726" spans="3:13">
      <c r="C726" s="12"/>
      <c r="D726" s="13"/>
      <c r="E726" s="14"/>
      <c r="F726" s="14"/>
      <c r="G726" s="17"/>
      <c r="H726" s="17"/>
      <c r="I726" s="17"/>
      <c r="J726" s="17"/>
      <c r="K726" s="17"/>
      <c r="L726" s="17"/>
      <c r="M726" s="18"/>
    </row>
    <row r="727" spans="3:13">
      <c r="C727" s="12" t="s">
        <v>39</v>
      </c>
      <c r="D727" s="13"/>
      <c r="E727" s="14"/>
      <c r="F727" s="14"/>
      <c r="G727" s="17"/>
      <c r="H727" s="17"/>
      <c r="I727" s="17"/>
      <c r="J727" s="17"/>
      <c r="K727" s="17"/>
      <c r="L727" s="17"/>
      <c r="M727" s="18"/>
    </row>
    <row r="728" spans="3:13">
      <c r="C728" s="12" t="s">
        <v>30</v>
      </c>
      <c r="D728" s="13"/>
      <c r="E728" s="14"/>
      <c r="F728" s="14"/>
      <c r="G728" s="17"/>
      <c r="H728" s="17"/>
      <c r="I728" s="17"/>
      <c r="J728" s="17"/>
      <c r="K728" s="17"/>
      <c r="L728" s="17"/>
      <c r="M728" s="18"/>
    </row>
    <row r="729" spans="3:13">
      <c r="C729" s="12" t="s">
        <v>41</v>
      </c>
      <c r="D729" s="16">
        <v>0.63300000000000001</v>
      </c>
      <c r="E729" s="14"/>
      <c r="F729" s="14" t="str">
        <f>VLOOKUP(C729,$O$3:$P$239,2,FALSE)</f>
        <v>Carol C &amp; Richard S</v>
      </c>
      <c r="G729" s="17">
        <f t="shared" si="151"/>
        <v>0.63300000000000001</v>
      </c>
      <c r="H729" s="17" t="s">
        <v>395</v>
      </c>
      <c r="I729" s="17" t="s">
        <v>380</v>
      </c>
      <c r="J729" s="17" t="s">
        <v>395</v>
      </c>
      <c r="K729" s="17" t="s">
        <v>380</v>
      </c>
      <c r="L729" s="17"/>
      <c r="M729" s="18"/>
    </row>
    <row r="730" spans="3:13">
      <c r="C730" s="12" t="s">
        <v>222</v>
      </c>
      <c r="D730" s="16">
        <v>0.53300000000000003</v>
      </c>
      <c r="E730" s="14"/>
      <c r="F730" s="14" t="str">
        <f>VLOOKUP(C730,$O$3:$P$239,2,FALSE)</f>
        <v>Margaret &amp; Murray</v>
      </c>
      <c r="G730" s="17">
        <f t="shared" si="151"/>
        <v>0.53300000000000003</v>
      </c>
      <c r="H730" s="17" t="s">
        <v>370</v>
      </c>
      <c r="I730" s="17" t="s">
        <v>372</v>
      </c>
      <c r="J730" s="17" t="s">
        <v>370</v>
      </c>
      <c r="K730" s="17" t="s">
        <v>372</v>
      </c>
      <c r="L730" s="17"/>
      <c r="M730" s="18"/>
    </row>
    <row r="731" spans="3:13">
      <c r="C731" s="12" t="s">
        <v>84</v>
      </c>
      <c r="D731" s="16">
        <v>0.51100000000000001</v>
      </c>
      <c r="E731" s="14"/>
      <c r="F731" s="14" t="str">
        <f>VLOOKUP(C731,$O$3:$P$239,2,FALSE)</f>
        <v>Bernard &amp; Betty</v>
      </c>
      <c r="G731" s="17">
        <f t="shared" si="151"/>
        <v>0.51100000000000001</v>
      </c>
      <c r="H731" s="17" t="s">
        <v>349</v>
      </c>
      <c r="I731" s="17" t="s">
        <v>352</v>
      </c>
      <c r="J731" s="17" t="s">
        <v>349</v>
      </c>
      <c r="K731" s="17" t="s">
        <v>352</v>
      </c>
      <c r="L731" s="17"/>
      <c r="M731" s="18"/>
    </row>
    <row r="732" spans="3:13">
      <c r="C732" s="12" t="s">
        <v>42</v>
      </c>
      <c r="D732" s="16">
        <v>0.32200000000000001</v>
      </c>
      <c r="E732" s="14"/>
      <c r="F732" s="14" t="str">
        <f>VLOOKUP(C732,$O$3:$P$239,2,FALSE)</f>
        <v>Ann &amp; Eugene</v>
      </c>
      <c r="G732" s="17">
        <f t="shared" si="151"/>
        <v>0.32200000000000001</v>
      </c>
      <c r="H732" s="17" t="s">
        <v>388</v>
      </c>
      <c r="I732" s="17" t="s">
        <v>359</v>
      </c>
      <c r="J732" s="17" t="s">
        <v>388</v>
      </c>
      <c r="K732" s="17" t="s">
        <v>359</v>
      </c>
      <c r="L732" s="17"/>
      <c r="M732" s="18"/>
    </row>
    <row r="733" spans="3:13">
      <c r="C733" s="12" t="s">
        <v>54</v>
      </c>
      <c r="D733" s="16">
        <v>0</v>
      </c>
      <c r="E733" s="14"/>
      <c r="F733" s="14" t="str">
        <f>VLOOKUP(C733,$O$3:$P$239,2,FALSE)</f>
        <v>PHANTOM</v>
      </c>
      <c r="G733" s="17" t="str">
        <f t="shared" ref="G733" si="157">IF(D733=0,"",D733)</f>
        <v/>
      </c>
      <c r="H733" s="17" t="s">
        <v>54</v>
      </c>
      <c r="I733" s="17"/>
      <c r="J733" s="17" t="s">
        <v>54</v>
      </c>
      <c r="K733" s="17"/>
      <c r="L733" s="17"/>
      <c r="M733" s="18"/>
    </row>
    <row r="734" spans="3:13">
      <c r="C734" s="12"/>
      <c r="D734" s="13"/>
      <c r="E734" s="14"/>
      <c r="F734" s="14"/>
      <c r="G734" s="17"/>
      <c r="H734" s="17"/>
      <c r="I734" s="17"/>
      <c r="J734" s="17"/>
      <c r="K734" s="17"/>
      <c r="L734" s="17"/>
      <c r="M734" s="18"/>
    </row>
    <row r="735" spans="3:13">
      <c r="C735" s="12" t="s">
        <v>31</v>
      </c>
      <c r="D735" s="13"/>
      <c r="E735" s="14"/>
      <c r="F735" s="14"/>
      <c r="G735" s="17"/>
      <c r="H735" s="17"/>
      <c r="I735" s="17"/>
      <c r="J735" s="17"/>
      <c r="K735" s="17"/>
      <c r="L735" s="17"/>
      <c r="M735" s="18"/>
    </row>
    <row r="736" spans="3:13">
      <c r="C736" s="12" t="s">
        <v>79</v>
      </c>
      <c r="D736" s="16">
        <v>0.70799999999999996</v>
      </c>
      <c r="E736" s="14"/>
      <c r="F736" s="14" t="str">
        <f>VLOOKUP(C736,$O$3:$P$239,2,FALSE)</f>
        <v>Hugh &amp; Ngaire</v>
      </c>
      <c r="G736" s="17">
        <f t="shared" si="151"/>
        <v>0.70799999999999996</v>
      </c>
      <c r="H736" s="17" t="s">
        <v>363</v>
      </c>
      <c r="I736" s="17" t="s">
        <v>373</v>
      </c>
      <c r="J736" s="17" t="s">
        <v>363</v>
      </c>
      <c r="K736" s="17" t="s">
        <v>373</v>
      </c>
      <c r="L736" s="17"/>
      <c r="M736" s="18"/>
    </row>
    <row r="737" spans="3:13">
      <c r="C737" s="12" t="s">
        <v>223</v>
      </c>
      <c r="D737" s="16">
        <v>0.58299999999999996</v>
      </c>
      <c r="E737" s="14"/>
      <c r="F737" s="14" t="str">
        <f>VLOOKUP(C737,$O$3:$P$239,2,FALSE)</f>
        <v>Bob &amp; Phil O</v>
      </c>
      <c r="G737" s="17">
        <f t="shared" si="151"/>
        <v>0.58299999999999996</v>
      </c>
      <c r="H737" s="17" t="s">
        <v>354</v>
      </c>
      <c r="I737" s="17" t="s">
        <v>381</v>
      </c>
      <c r="J737" s="17" t="s">
        <v>354</v>
      </c>
      <c r="K737" s="17" t="s">
        <v>381</v>
      </c>
      <c r="L737" s="17"/>
      <c r="M737" s="18"/>
    </row>
    <row r="738" spans="3:13">
      <c r="C738" s="12" t="s">
        <v>132</v>
      </c>
      <c r="D738" s="16">
        <v>0.41699999999999998</v>
      </c>
      <c r="E738" s="14"/>
      <c r="F738" s="14" t="str">
        <f>VLOOKUP(C738,$O$3:$P$239,2,FALSE)</f>
        <v>Bea &amp; Bill</v>
      </c>
      <c r="G738" s="17">
        <f t="shared" si="151"/>
        <v>0.41699999999999998</v>
      </c>
      <c r="H738" s="17" t="s">
        <v>348</v>
      </c>
      <c r="I738" s="17" t="s">
        <v>353</v>
      </c>
      <c r="J738" s="17" t="s">
        <v>348</v>
      </c>
      <c r="K738" s="17" t="s">
        <v>353</v>
      </c>
      <c r="L738" s="17"/>
      <c r="M738" s="18"/>
    </row>
    <row r="739" spans="3:13">
      <c r="C739" s="12" t="s">
        <v>183</v>
      </c>
      <c r="D739" s="16">
        <v>0.40300000000000002</v>
      </c>
      <c r="E739" s="14"/>
      <c r="F739" s="14" t="str">
        <f>VLOOKUP(C739,$O$3:$P$239,2,FALSE)</f>
        <v>Avril &amp; Beryl</v>
      </c>
      <c r="G739" s="17">
        <f t="shared" si="151"/>
        <v>0.40300000000000002</v>
      </c>
      <c r="H739" s="17" t="s">
        <v>347</v>
      </c>
      <c r="I739" s="17" t="s">
        <v>351</v>
      </c>
      <c r="J739" s="17" t="s">
        <v>347</v>
      </c>
      <c r="K739" s="17" t="s">
        <v>351</v>
      </c>
      <c r="L739" s="17"/>
      <c r="M739" s="18"/>
    </row>
    <row r="740" spans="3:13">
      <c r="C740" s="12" t="s">
        <v>48</v>
      </c>
      <c r="D740" s="16">
        <v>0.38900000000000001</v>
      </c>
      <c r="E740" s="14"/>
      <c r="F740" s="14" t="str">
        <f>VLOOKUP(C740,$O$3:$P$239,2,FALSE)</f>
        <v>Joy &amp; Rosemary</v>
      </c>
      <c r="G740" s="17">
        <f t="shared" si="151"/>
        <v>0.38900000000000001</v>
      </c>
      <c r="H740" s="17" t="s">
        <v>366</v>
      </c>
      <c r="I740" s="17" t="s">
        <v>376</v>
      </c>
      <c r="J740" s="17" t="s">
        <v>366</v>
      </c>
      <c r="K740" s="17" t="s">
        <v>376</v>
      </c>
      <c r="L740" s="17"/>
      <c r="M740" s="18"/>
    </row>
    <row r="741" spans="3:13">
      <c r="C741" s="12"/>
      <c r="D741" s="13"/>
      <c r="E741" s="14"/>
      <c r="F741" s="14"/>
      <c r="G741" s="14"/>
      <c r="H741" s="14"/>
      <c r="I741" s="14"/>
      <c r="J741" s="14"/>
      <c r="K741" s="14"/>
      <c r="L741" s="14"/>
      <c r="M741" s="15"/>
    </row>
    <row r="742" spans="3:13">
      <c r="C742" s="19"/>
      <c r="D742" s="14"/>
      <c r="E742" s="14"/>
      <c r="F742" s="14"/>
      <c r="G742" s="14"/>
      <c r="H742" s="14"/>
      <c r="I742" s="14"/>
      <c r="J742" s="14"/>
      <c r="K742" s="14"/>
      <c r="L742" s="14"/>
      <c r="M742" s="15"/>
    </row>
    <row r="743" spans="3:13">
      <c r="C743" s="19"/>
      <c r="D743" s="14"/>
      <c r="E743" s="14"/>
      <c r="F743" s="14"/>
      <c r="G743" s="14"/>
      <c r="H743" s="14"/>
      <c r="I743" s="14"/>
      <c r="J743" s="14"/>
      <c r="K743" s="14"/>
      <c r="L743" s="14"/>
      <c r="M743" s="15"/>
    </row>
    <row r="744" spans="3:13">
      <c r="C744" s="20"/>
      <c r="D744" s="21"/>
      <c r="E744" s="21"/>
      <c r="F744" s="21"/>
      <c r="G744" s="21"/>
      <c r="H744" s="21"/>
      <c r="I744" s="21"/>
      <c r="J744" s="21"/>
      <c r="K744" s="21"/>
      <c r="L744" s="21"/>
      <c r="M744" s="22"/>
    </row>
    <row r="745" spans="3:13">
      <c r="F745" t="str">
        <f ca="1">OFFSET($G$2,MATCH($G745,$G$3:$G$744,0),-1)</f>
        <v>Joy &amp; Rosemary</v>
      </c>
      <c r="G745" s="1">
        <f>MAX(G3:G744)</f>
        <v>0.76900000000000002</v>
      </c>
      <c r="H745" t="s">
        <v>343</v>
      </c>
      <c r="I745" s="1"/>
      <c r="J745" s="1"/>
      <c r="K745" s="1"/>
      <c r="L745" s="1"/>
      <c r="M745" s="1"/>
    </row>
    <row r="746" spans="3:13">
      <c r="F746" t="str">
        <f ca="1">OFFSET($G$2,MATCH($G746,$G$3:$G$744,0),-1)</f>
        <v>Mary-Jean &amp; Tom</v>
      </c>
      <c r="G746" s="1">
        <f>MIN(G3:G744)</f>
        <v>0.21299999999999999</v>
      </c>
      <c r="H746" t="s">
        <v>344</v>
      </c>
      <c r="I746" s="1"/>
      <c r="J746" s="1"/>
      <c r="K746" s="1"/>
      <c r="L746" s="1"/>
      <c r="M746" s="1"/>
    </row>
    <row r="747" spans="3:13">
      <c r="F747">
        <f>COUNTA(F4:F744)</f>
        <v>528</v>
      </c>
    </row>
  </sheetData>
  <sortState ref="Y3:AA44">
    <sortCondition descending="1" ref="AA3:AA44"/>
  </sortState>
  <pageMargins left="0.7" right="0.7" top="0.75" bottom="0.75" header="0.3" footer="0.3"/>
  <pageSetup orientation="portrait" horizontalDpi="200" verticalDpi="20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E47"/>
  <sheetViews>
    <sheetView topLeftCell="A25" workbookViewId="0">
      <selection activeCell="C41" sqref="C41"/>
    </sheetView>
  </sheetViews>
  <sheetFormatPr defaultRowHeight="15"/>
  <cols>
    <col min="3" max="3" width="10.7109375" bestFit="1" customWidth="1"/>
  </cols>
  <sheetData>
    <row r="2" spans="3:5">
      <c r="D2" t="s">
        <v>398</v>
      </c>
    </row>
    <row r="3" spans="3:5">
      <c r="C3" s="23">
        <v>39842</v>
      </c>
      <c r="D3">
        <v>1</v>
      </c>
    </row>
    <row r="4" spans="3:5">
      <c r="C4" s="23">
        <f>C3+7</f>
        <v>39849</v>
      </c>
      <c r="D4">
        <f>D3+1</f>
        <v>2</v>
      </c>
    </row>
    <row r="5" spans="3:5">
      <c r="C5" s="23">
        <f t="shared" ref="C5:C28" si="0">C4+7</f>
        <v>39856</v>
      </c>
      <c r="D5">
        <f t="shared" ref="D5:D28" si="1">D4+1</f>
        <v>3</v>
      </c>
    </row>
    <row r="6" spans="3:5">
      <c r="C6" s="23">
        <f t="shared" si="0"/>
        <v>39863</v>
      </c>
      <c r="D6">
        <f t="shared" si="1"/>
        <v>4</v>
      </c>
    </row>
    <row r="7" spans="3:5">
      <c r="C7" s="23">
        <f t="shared" si="0"/>
        <v>39870</v>
      </c>
      <c r="D7">
        <f t="shared" si="1"/>
        <v>5</v>
      </c>
    </row>
    <row r="8" spans="3:5">
      <c r="C8" s="23">
        <f t="shared" si="0"/>
        <v>39877</v>
      </c>
      <c r="D8">
        <f t="shared" si="1"/>
        <v>6</v>
      </c>
    </row>
    <row r="9" spans="3:5">
      <c r="C9" s="23">
        <f t="shared" si="0"/>
        <v>39884</v>
      </c>
      <c r="D9">
        <f t="shared" si="1"/>
        <v>7</v>
      </c>
    </row>
    <row r="10" spans="3:5">
      <c r="C10" s="23">
        <f t="shared" si="0"/>
        <v>39891</v>
      </c>
      <c r="D10">
        <f t="shared" si="1"/>
        <v>8</v>
      </c>
    </row>
    <row r="11" spans="3:5">
      <c r="C11" s="23">
        <f t="shared" si="0"/>
        <v>39898</v>
      </c>
      <c r="D11">
        <f t="shared" si="1"/>
        <v>9</v>
      </c>
    </row>
    <row r="12" spans="3:5">
      <c r="C12" s="23">
        <f t="shared" si="0"/>
        <v>39905</v>
      </c>
      <c r="D12">
        <f t="shared" si="1"/>
        <v>10</v>
      </c>
    </row>
    <row r="13" spans="3:5">
      <c r="C13" s="23">
        <f t="shared" si="0"/>
        <v>39912</v>
      </c>
      <c r="D13">
        <f>D12+0</f>
        <v>10</v>
      </c>
      <c r="E13" t="s">
        <v>399</v>
      </c>
    </row>
    <row r="14" spans="3:5">
      <c r="C14" s="23">
        <f t="shared" si="0"/>
        <v>39919</v>
      </c>
      <c r="D14">
        <f t="shared" si="1"/>
        <v>11</v>
      </c>
    </row>
    <row r="15" spans="3:5">
      <c r="C15" s="23">
        <f t="shared" si="0"/>
        <v>39926</v>
      </c>
      <c r="D15">
        <f t="shared" si="1"/>
        <v>12</v>
      </c>
    </row>
    <row r="16" spans="3:5">
      <c r="C16" s="23">
        <f t="shared" si="0"/>
        <v>39933</v>
      </c>
      <c r="D16">
        <f t="shared" si="1"/>
        <v>13</v>
      </c>
    </row>
    <row r="17" spans="3:4">
      <c r="C17" s="23">
        <f t="shared" si="0"/>
        <v>39940</v>
      </c>
      <c r="D17">
        <f t="shared" si="1"/>
        <v>14</v>
      </c>
    </row>
    <row r="18" spans="3:4">
      <c r="C18" s="23">
        <f t="shared" si="0"/>
        <v>39947</v>
      </c>
      <c r="D18">
        <f t="shared" si="1"/>
        <v>15</v>
      </c>
    </row>
    <row r="19" spans="3:4">
      <c r="C19" s="23">
        <f t="shared" si="0"/>
        <v>39954</v>
      </c>
      <c r="D19">
        <f t="shared" si="1"/>
        <v>16</v>
      </c>
    </row>
    <row r="20" spans="3:4">
      <c r="C20" s="23">
        <f t="shared" si="0"/>
        <v>39961</v>
      </c>
      <c r="D20">
        <f t="shared" si="1"/>
        <v>17</v>
      </c>
    </row>
    <row r="21" spans="3:4">
      <c r="C21" s="23">
        <f t="shared" si="0"/>
        <v>39968</v>
      </c>
      <c r="D21">
        <f t="shared" si="1"/>
        <v>18</v>
      </c>
    </row>
    <row r="22" spans="3:4">
      <c r="C22" s="23">
        <f t="shared" si="0"/>
        <v>39975</v>
      </c>
      <c r="D22">
        <f t="shared" si="1"/>
        <v>19</v>
      </c>
    </row>
    <row r="23" spans="3:4">
      <c r="C23" s="23">
        <f t="shared" si="0"/>
        <v>39982</v>
      </c>
      <c r="D23">
        <f t="shared" si="1"/>
        <v>20</v>
      </c>
    </row>
    <row r="24" spans="3:4">
      <c r="C24" s="23">
        <f t="shared" si="0"/>
        <v>39989</v>
      </c>
      <c r="D24">
        <f t="shared" si="1"/>
        <v>21</v>
      </c>
    </row>
    <row r="25" spans="3:4">
      <c r="C25" s="23">
        <f t="shared" si="0"/>
        <v>39996</v>
      </c>
      <c r="D25">
        <f t="shared" si="1"/>
        <v>22</v>
      </c>
    </row>
    <row r="26" spans="3:4">
      <c r="C26" s="23">
        <f t="shared" si="0"/>
        <v>40003</v>
      </c>
      <c r="D26">
        <f t="shared" si="1"/>
        <v>23</v>
      </c>
    </row>
    <row r="27" spans="3:4">
      <c r="C27" s="23">
        <f t="shared" si="0"/>
        <v>40010</v>
      </c>
      <c r="D27">
        <f t="shared" si="1"/>
        <v>24</v>
      </c>
    </row>
    <row r="28" spans="3:4">
      <c r="C28" s="23">
        <f t="shared" si="0"/>
        <v>40017</v>
      </c>
      <c r="D28">
        <f t="shared" si="1"/>
        <v>25</v>
      </c>
    </row>
    <row r="29" spans="3:4">
      <c r="C29" s="23">
        <f t="shared" ref="C29:C47" si="2">C28+7</f>
        <v>40024</v>
      </c>
      <c r="D29">
        <f t="shared" ref="D29:D47" si="3">D28+1</f>
        <v>26</v>
      </c>
    </row>
    <row r="30" spans="3:4">
      <c r="C30" s="23">
        <f t="shared" si="2"/>
        <v>40031</v>
      </c>
      <c r="D30">
        <f t="shared" si="3"/>
        <v>27</v>
      </c>
    </row>
    <row r="31" spans="3:4">
      <c r="C31" s="23">
        <f t="shared" si="2"/>
        <v>40038</v>
      </c>
      <c r="D31">
        <f t="shared" si="3"/>
        <v>28</v>
      </c>
    </row>
    <row r="32" spans="3:4">
      <c r="C32" s="23">
        <f t="shared" si="2"/>
        <v>40045</v>
      </c>
      <c r="D32">
        <f t="shared" si="3"/>
        <v>29</v>
      </c>
    </row>
    <row r="33" spans="3:4">
      <c r="C33" s="23">
        <f t="shared" si="2"/>
        <v>40052</v>
      </c>
      <c r="D33">
        <f t="shared" si="3"/>
        <v>30</v>
      </c>
    </row>
    <row r="34" spans="3:4">
      <c r="C34" s="23">
        <f t="shared" si="2"/>
        <v>40059</v>
      </c>
      <c r="D34">
        <f t="shared" si="3"/>
        <v>31</v>
      </c>
    </row>
    <row r="35" spans="3:4">
      <c r="C35" s="23">
        <f t="shared" si="2"/>
        <v>40066</v>
      </c>
      <c r="D35">
        <f t="shared" si="3"/>
        <v>32</v>
      </c>
    </row>
    <row r="36" spans="3:4">
      <c r="C36" s="23">
        <f t="shared" si="2"/>
        <v>40073</v>
      </c>
      <c r="D36">
        <f t="shared" si="3"/>
        <v>33</v>
      </c>
    </row>
    <row r="37" spans="3:4">
      <c r="C37" s="23">
        <f t="shared" si="2"/>
        <v>40080</v>
      </c>
      <c r="D37">
        <f t="shared" si="3"/>
        <v>34</v>
      </c>
    </row>
    <row r="38" spans="3:4">
      <c r="C38" s="23">
        <f t="shared" si="2"/>
        <v>40087</v>
      </c>
      <c r="D38">
        <f t="shared" si="3"/>
        <v>35</v>
      </c>
    </row>
    <row r="39" spans="3:4">
      <c r="C39" s="23">
        <f t="shared" si="2"/>
        <v>40094</v>
      </c>
      <c r="D39">
        <f t="shared" si="3"/>
        <v>36</v>
      </c>
    </row>
    <row r="40" spans="3:4">
      <c r="C40" s="23">
        <f t="shared" si="2"/>
        <v>40101</v>
      </c>
      <c r="D40">
        <f t="shared" si="3"/>
        <v>37</v>
      </c>
    </row>
    <row r="41" spans="3:4">
      <c r="C41" s="23">
        <f t="shared" si="2"/>
        <v>40108</v>
      </c>
      <c r="D41">
        <f t="shared" si="3"/>
        <v>38</v>
      </c>
    </row>
    <row r="42" spans="3:4">
      <c r="C42" s="23">
        <f t="shared" si="2"/>
        <v>40115</v>
      </c>
      <c r="D42">
        <f t="shared" si="3"/>
        <v>39</v>
      </c>
    </row>
    <row r="43" spans="3:4">
      <c r="C43" s="23">
        <f t="shared" si="2"/>
        <v>40122</v>
      </c>
      <c r="D43">
        <f t="shared" si="3"/>
        <v>40</v>
      </c>
    </row>
    <row r="44" spans="3:4">
      <c r="C44" s="23">
        <f t="shared" si="2"/>
        <v>40129</v>
      </c>
      <c r="D44">
        <f t="shared" si="3"/>
        <v>41</v>
      </c>
    </row>
    <row r="45" spans="3:4">
      <c r="C45" s="23">
        <f t="shared" si="2"/>
        <v>40136</v>
      </c>
      <c r="D45">
        <f t="shared" si="3"/>
        <v>42</v>
      </c>
    </row>
    <row r="46" spans="3:4">
      <c r="C46" s="23">
        <f t="shared" si="2"/>
        <v>40143</v>
      </c>
      <c r="D46">
        <f t="shared" si="3"/>
        <v>43</v>
      </c>
    </row>
    <row r="47" spans="3:4">
      <c r="C47" s="23">
        <f t="shared" si="2"/>
        <v>40150</v>
      </c>
      <c r="D47">
        <f t="shared" si="3"/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I17"/>
  <sheetViews>
    <sheetView topLeftCell="A4" workbookViewId="0">
      <selection activeCell="D15" sqref="D15"/>
    </sheetView>
  </sheetViews>
  <sheetFormatPr defaultRowHeight="15"/>
  <sheetData>
    <row r="4" spans="2:9">
      <c r="B4" s="26"/>
    </row>
    <row r="7" spans="2:9">
      <c r="C7" s="1"/>
      <c r="F7" s="1"/>
    </row>
    <row r="8" spans="2:9">
      <c r="C8" s="1"/>
      <c r="F8" s="1"/>
    </row>
    <row r="9" spans="2:9">
      <c r="C9" s="1"/>
      <c r="F9" s="1"/>
    </row>
    <row r="10" spans="2:9">
      <c r="C10" s="1"/>
      <c r="F10" s="1"/>
    </row>
    <row r="11" spans="2:9">
      <c r="C11" s="1"/>
      <c r="F11" s="1"/>
    </row>
    <row r="12" spans="2:9">
      <c r="C12" s="1"/>
      <c r="F12" s="1"/>
      <c r="I12" s="1"/>
    </row>
    <row r="13" spans="2:9">
      <c r="I13" s="1"/>
    </row>
    <row r="14" spans="2:9">
      <c r="I14" s="1"/>
    </row>
    <row r="15" spans="2:9">
      <c r="I15" s="1"/>
    </row>
    <row r="16" spans="2:9">
      <c r="I16" s="1"/>
    </row>
    <row r="17" spans="9:9">
      <c r="I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Weeks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2009-09-25T06:54:01Z</dcterms:created>
  <dcterms:modified xsi:type="dcterms:W3CDTF">2009-11-20T20:55:39Z</dcterms:modified>
</cp:coreProperties>
</file>